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Travail_Laurence\_travail_Laurence\Laurence\MARKETING COMM P-E.NET\FICHES PRATIQUES\"/>
    </mc:Choice>
  </mc:AlternateContent>
  <xr:revisionPtr revIDLastSave="0" documentId="13_ncr:1_{A183A4E7-57ED-4BC8-A68F-7F7250CB877C}" xr6:coauthVersionLast="40" xr6:coauthVersionMax="40" xr10:uidLastSave="{00000000-0000-0000-0000-000000000000}"/>
  <bookViews>
    <workbookView xWindow="0" yWindow="0" windowWidth="28800" windowHeight="12465" activeTab="1" xr2:uid="{6A5B4965-3451-42B4-8180-3B539B1C9E3B}"/>
  </bookViews>
  <sheets>
    <sheet name="TdBORD Financier" sheetId="5" r:id="rId1"/>
    <sheet name="KPI " sheetId="1" r:id="rId2"/>
    <sheet name="Commercial" sheetId="2" r:id="rId3"/>
    <sheet name="Produits" sheetId="4" r:id="rId4"/>
    <sheet name="Gestion de projet " sheetId="3" r:id="rId5"/>
  </sheets>
  <definedNames>
    <definedName name="_xlnm._FilterDatabase" localSheetId="2" hidden="1">Commercial!$A$16:$A$18</definedName>
  </definedNames>
  <calcPr calcId="18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5" l="1"/>
  <c r="B64" i="5"/>
  <c r="B74" i="5"/>
  <c r="B62" i="5" s="1"/>
  <c r="B73" i="5"/>
  <c r="B61" i="5" s="1"/>
  <c r="B72" i="5"/>
  <c r="B71" i="5"/>
  <c r="C59" i="5"/>
  <c r="D59" i="5"/>
  <c r="E59" i="5"/>
  <c r="F59" i="5"/>
  <c r="G59" i="5"/>
  <c r="C58" i="5"/>
  <c r="D58" i="5"/>
  <c r="E58" i="5"/>
  <c r="F58" i="5"/>
  <c r="G58" i="5"/>
  <c r="B58" i="5"/>
  <c r="B59" i="5"/>
  <c r="B57" i="5"/>
  <c r="D56" i="5"/>
  <c r="E56" i="5"/>
  <c r="F56" i="5"/>
  <c r="G56" i="5"/>
  <c r="C56" i="5"/>
  <c r="C55" i="5"/>
  <c r="B55" i="5"/>
  <c r="C50" i="5"/>
  <c r="D50" i="5"/>
  <c r="E50" i="5"/>
  <c r="F50" i="5"/>
  <c r="G50" i="5"/>
  <c r="B50" i="5"/>
  <c r="B46" i="5"/>
  <c r="C43" i="5"/>
  <c r="D43" i="5"/>
  <c r="E43" i="5"/>
  <c r="F43" i="5"/>
  <c r="G43" i="5"/>
  <c r="C47" i="5"/>
  <c r="D47" i="5"/>
  <c r="E47" i="5"/>
  <c r="F47" i="5"/>
  <c r="G47" i="5"/>
  <c r="B47" i="5"/>
  <c r="B43" i="5"/>
  <c r="C40" i="5"/>
  <c r="D40" i="5"/>
  <c r="E40" i="5"/>
  <c r="F40" i="5"/>
  <c r="G40" i="5"/>
  <c r="B40" i="5"/>
  <c r="D36" i="5"/>
  <c r="E36" i="5"/>
  <c r="F36" i="5"/>
  <c r="G36" i="5"/>
  <c r="C31" i="5"/>
  <c r="C36" i="5" s="1"/>
  <c r="D31" i="5"/>
  <c r="E31" i="5"/>
  <c r="F31" i="5"/>
  <c r="G31" i="5"/>
  <c r="B31" i="5"/>
  <c r="B36" i="5" s="1"/>
  <c r="G25" i="5"/>
  <c r="F25" i="5"/>
  <c r="E25" i="5"/>
  <c r="D25" i="5"/>
  <c r="C25" i="5"/>
  <c r="B25" i="5"/>
  <c r="G18" i="5"/>
  <c r="F18" i="5"/>
  <c r="E18" i="5"/>
  <c r="D18" i="5"/>
  <c r="C18" i="5"/>
  <c r="B18" i="5"/>
  <c r="B21" i="2" l="1"/>
  <c r="I21" i="2" s="1"/>
  <c r="B22" i="2"/>
  <c r="L22" i="2" s="1"/>
  <c r="B23" i="2"/>
  <c r="J23" i="2" s="1"/>
  <c r="B28" i="2"/>
  <c r="B29" i="2"/>
  <c r="B30" i="2"/>
  <c r="B31" i="2"/>
  <c r="L23" i="2"/>
  <c r="L21" i="2"/>
  <c r="K23" i="2"/>
  <c r="K22" i="2"/>
  <c r="K21" i="2"/>
  <c r="J22" i="2"/>
  <c r="I23" i="2"/>
  <c r="I22" i="2"/>
  <c r="L20" i="2"/>
  <c r="K20" i="2"/>
  <c r="J20" i="2"/>
  <c r="I20" i="2"/>
  <c r="J21" i="2" l="1"/>
</calcChain>
</file>

<file path=xl/sharedStrings.xml><?xml version="1.0" encoding="utf-8"?>
<sst xmlns="http://schemas.openxmlformats.org/spreadsheetml/2006/main" count="254" uniqueCount="209">
  <si>
    <t xml:space="preserve">Tâches </t>
  </si>
  <si>
    <t xml:space="preserve">Démarrage du projet </t>
  </si>
  <si>
    <t xml:space="preserve">Objectifs définis </t>
  </si>
  <si>
    <t xml:space="preserve">Besoins matériels </t>
  </si>
  <si>
    <t xml:space="preserve">Relations avec les investisseurs </t>
  </si>
  <si>
    <t xml:space="preserve">Ebauche - Version Alpha </t>
  </si>
  <si>
    <t>Besoin en personnel</t>
  </si>
  <si>
    <t xml:space="preserve">1er test </t>
  </si>
  <si>
    <t>Réalisation</t>
  </si>
  <si>
    <t>Version Bêta</t>
  </si>
  <si>
    <t>2ème test</t>
  </si>
  <si>
    <t xml:space="preserve">Lancement </t>
  </si>
  <si>
    <t>Date de démarrage</t>
  </si>
  <si>
    <t>Fin de la tâche</t>
  </si>
  <si>
    <t>A programmer</t>
  </si>
  <si>
    <t>Liste des tâches et calendrier</t>
  </si>
  <si>
    <t>Nombre de jour utilisé</t>
  </si>
  <si>
    <t>Risques elevé</t>
  </si>
  <si>
    <t>Risques moyen</t>
  </si>
  <si>
    <t xml:space="preserve">Problèmes à résoudre </t>
  </si>
  <si>
    <t>Révisions du problème</t>
  </si>
  <si>
    <t>Actions en cours</t>
  </si>
  <si>
    <t>Risques Faible</t>
  </si>
  <si>
    <t>Risques et actions en cours</t>
  </si>
  <si>
    <t>Réel</t>
  </si>
  <si>
    <t>Différence</t>
  </si>
  <si>
    <t>Projeté</t>
  </si>
  <si>
    <t>BUDGET</t>
  </si>
  <si>
    <t>Risques à noter selon la difficulté entre 1 et 10</t>
  </si>
  <si>
    <t xml:space="preserve">Ne pas oublier d'additionner les totaux "actions" pour obtenir un graphique récapitulatif  " Total des actions " (vue d'ensemble) </t>
  </si>
  <si>
    <t xml:space="preserve">Ne pas oublier d'additionner les totaux "risques" pour obtenir un graphique récapitulatif  " Total des risques " (vue d'ensemble) </t>
  </si>
  <si>
    <t>Graphique conseillé : Aire empilé</t>
  </si>
  <si>
    <t>Type de graphique conseillé pour le statut des tâches : jauge ou secteurs - graphique combiné</t>
  </si>
  <si>
    <t>Type de graphique conseilllé pour le suivi des délais : graphique en barre empilé</t>
  </si>
  <si>
    <t>Nom des responsables</t>
  </si>
  <si>
    <t xml:space="preserve">Statut (En cours, Terminé, En retard, non démarré…) </t>
  </si>
  <si>
    <t xml:space="preserve">Statut des tâches </t>
  </si>
  <si>
    <t>Statut</t>
  </si>
  <si>
    <t>Terminé</t>
  </si>
  <si>
    <t xml:space="preserve">En retard </t>
  </si>
  <si>
    <t xml:space="preserve">En cours </t>
  </si>
  <si>
    <t>Non démarré</t>
  </si>
  <si>
    <t xml:space="preserve">Nombre </t>
  </si>
  <si>
    <t>%</t>
  </si>
  <si>
    <t>Totaux RISQUES ET ACTIONS</t>
  </si>
  <si>
    <t>Légende et conseils graphiques</t>
  </si>
  <si>
    <t xml:space="preserve">PRODUITS </t>
  </si>
  <si>
    <t xml:space="preserve">DEPENSES NETTES </t>
  </si>
  <si>
    <t>RECETTES</t>
  </si>
  <si>
    <t>MARGES BENEFICIAIRES</t>
  </si>
  <si>
    <t>N° ou référence</t>
  </si>
  <si>
    <t>Désignation</t>
  </si>
  <si>
    <t>Prévu</t>
  </si>
  <si>
    <t xml:space="preserve">Réel </t>
  </si>
  <si>
    <t>Supplémentaires</t>
  </si>
  <si>
    <t>Totales</t>
  </si>
  <si>
    <t>Objectif</t>
  </si>
  <si>
    <t>Réelles</t>
  </si>
  <si>
    <t>Brutes</t>
  </si>
  <si>
    <t>Nettes</t>
  </si>
  <si>
    <t>TOTAUX</t>
  </si>
  <si>
    <t>RATIO D'ENDETTEMENT</t>
  </si>
  <si>
    <t>DETTE</t>
  </si>
  <si>
    <t>CAPITAUX PROPRES</t>
  </si>
  <si>
    <t>ANNEE</t>
  </si>
  <si>
    <t>Légende et annotations</t>
  </si>
  <si>
    <t xml:space="preserve">Pour les graphiques BUDGET et RECETTES, nous conseillons les graphiques en barre - combiné </t>
  </si>
  <si>
    <t>Pour le graphique "Marge bénéficiaire" le graphique en courbe avec des points</t>
  </si>
  <si>
    <t>Pour le graphique " Ratio d'endettement" un histogramme en barres</t>
  </si>
  <si>
    <t>Est</t>
  </si>
  <si>
    <t>Ouest</t>
  </si>
  <si>
    <t xml:space="preserve">Nord </t>
  </si>
  <si>
    <t>Sud</t>
  </si>
  <si>
    <t>(Tous)</t>
  </si>
  <si>
    <t>Janvier</t>
  </si>
  <si>
    <t>Février</t>
  </si>
  <si>
    <t xml:space="preserve">Mars </t>
  </si>
  <si>
    <t>Avril</t>
  </si>
  <si>
    <t>Mai</t>
  </si>
  <si>
    <t>Juin</t>
  </si>
  <si>
    <t xml:space="preserve">Juillet </t>
  </si>
  <si>
    <t xml:space="preserve">Aout </t>
  </si>
  <si>
    <t>Septembre</t>
  </si>
  <si>
    <t>Octobre</t>
  </si>
  <si>
    <t xml:space="preserve"> Novembre</t>
  </si>
  <si>
    <t>Décembre</t>
  </si>
  <si>
    <t xml:space="preserve">Vendeur / euse </t>
  </si>
  <si>
    <t xml:space="preserve">Sud </t>
  </si>
  <si>
    <t>Total</t>
  </si>
  <si>
    <t>Nord</t>
  </si>
  <si>
    <t>Article 1</t>
  </si>
  <si>
    <t xml:space="preserve">Article 2 </t>
  </si>
  <si>
    <t xml:space="preserve">Article 3 </t>
  </si>
  <si>
    <t xml:space="preserve">En ligne </t>
  </si>
  <si>
    <t>Magasin</t>
  </si>
  <si>
    <t>Téléphone</t>
  </si>
  <si>
    <t>En ligne</t>
  </si>
  <si>
    <t xml:space="preserve">RECETTES DES PRODUITS </t>
  </si>
  <si>
    <t>JANVIER</t>
  </si>
  <si>
    <t>FEVRIER</t>
  </si>
  <si>
    <t>MARS</t>
  </si>
  <si>
    <t>AVRIL</t>
  </si>
  <si>
    <t>MAI</t>
  </si>
  <si>
    <t>JUIN</t>
  </si>
  <si>
    <t>JUILLET</t>
  </si>
  <si>
    <t xml:space="preserve">AOUT </t>
  </si>
  <si>
    <t>SEPTEMBRE</t>
  </si>
  <si>
    <t>OCTOBRE</t>
  </si>
  <si>
    <t>NOVEMBRE</t>
  </si>
  <si>
    <t>DECEMBRE</t>
  </si>
  <si>
    <t xml:space="preserve">PRODUIT 1 </t>
  </si>
  <si>
    <t>PRODUIT2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</si>
  <si>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</si>
  <si>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</si>
  <si>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</si>
  <si>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</si>
  <si>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</si>
  <si>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</si>
  <si>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</si>
  <si>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</si>
  <si>
    <t xml:space="preserve">VENTILATION DES RECETTES </t>
  </si>
  <si>
    <t>POURCENTAGE</t>
  </si>
  <si>
    <t>GAIN / PERTE</t>
  </si>
  <si>
    <t>GAIN</t>
  </si>
  <si>
    <t>PERTE</t>
  </si>
  <si>
    <t xml:space="preserve">PRODUIT 2 </t>
  </si>
  <si>
    <t>TOUS</t>
  </si>
  <si>
    <t>DELAI DE MISE SUR LE MARCHE</t>
  </si>
  <si>
    <t xml:space="preserve">NOUVEAU PRODUIT </t>
  </si>
  <si>
    <t>PRODUIT EXISTANT</t>
  </si>
  <si>
    <t xml:space="preserve">JOURS </t>
  </si>
  <si>
    <t>OBJECTIF</t>
  </si>
  <si>
    <t>NOM DU PRODUIT</t>
  </si>
  <si>
    <t>REC. ANNUELLES</t>
  </si>
  <si>
    <t xml:space="preserve">Légende et annotations </t>
  </si>
  <si>
    <t xml:space="preserve">Nous recommandons l'utilisation d'un histogramme (en barre) avec une répartition en volume pour le graphique "recette des produits" </t>
  </si>
  <si>
    <t xml:space="preserve">Nous recommandons l'utilisation d'un diagramme pour le graphique "ventilation des recettes" </t>
  </si>
  <si>
    <t>Nous recommandons l'utilisation d'un graphique en barre groupée  pour le graphique "Délais de mise sur le marché"</t>
  </si>
  <si>
    <t>Nous recommandons l'utilisation du graphique "aires" pour visualiser les gains / pertes</t>
  </si>
  <si>
    <t xml:space="preserve">Somme de Article 3 </t>
  </si>
  <si>
    <t xml:space="preserve">Somme de Article 2 </t>
  </si>
  <si>
    <t>Somme de Article 1</t>
  </si>
  <si>
    <t>Vendeurs /euses</t>
  </si>
  <si>
    <t>Somme de Est</t>
  </si>
  <si>
    <t>Somme de Nord</t>
  </si>
  <si>
    <t>Somme de Sud</t>
  </si>
  <si>
    <t>Somme de Ouest</t>
  </si>
  <si>
    <t xml:space="preserve">Tableau de bord de gestion </t>
  </si>
  <si>
    <t xml:space="preserve">Nom de la société </t>
  </si>
  <si>
    <t xml:space="preserve">Nombre d'actions au capital </t>
  </si>
  <si>
    <t xml:space="preserve">Exercice clos le : </t>
  </si>
  <si>
    <t xml:space="preserve">Actif immobilisé brut </t>
  </si>
  <si>
    <t xml:space="preserve">Stocks </t>
  </si>
  <si>
    <t xml:space="preserve">Créances clients </t>
  </si>
  <si>
    <t xml:space="preserve">Autres créances </t>
  </si>
  <si>
    <t xml:space="preserve">Trésorerie </t>
  </si>
  <si>
    <t xml:space="preserve">TOTAL ACTIF ECONOMIQUE </t>
  </si>
  <si>
    <t xml:space="preserve">Capitaux propres </t>
  </si>
  <si>
    <t xml:space="preserve">Amortissement et provisions de l'actif </t>
  </si>
  <si>
    <t xml:space="preserve">Dettes financières à long terme </t>
  </si>
  <si>
    <t xml:space="preserve">Dettes financières à court terme </t>
  </si>
  <si>
    <t>Dettes fournisseurs</t>
  </si>
  <si>
    <t xml:space="preserve">Autres dettes </t>
  </si>
  <si>
    <t xml:space="preserve">TOTAL PASSIF </t>
  </si>
  <si>
    <t>Vente de marchandises</t>
  </si>
  <si>
    <t xml:space="preserve">Cout d'achat des marchandises vendues </t>
  </si>
  <si>
    <t xml:space="preserve">MARGE COMMERCIALE </t>
  </si>
  <si>
    <t xml:space="preserve">Production vendue de l'exercice </t>
  </si>
  <si>
    <t>Production stockée et immobilisée</t>
  </si>
  <si>
    <t>Consommation de matières premières</t>
  </si>
  <si>
    <t>Autres achats et charges externes</t>
  </si>
  <si>
    <t xml:space="preserve">VALEURS AJOUTEE </t>
  </si>
  <si>
    <t>Subventions</t>
  </si>
  <si>
    <t xml:space="preserve">Impots et taxes </t>
  </si>
  <si>
    <t xml:space="preserve">Charges de personnel </t>
  </si>
  <si>
    <t xml:space="preserve">EXCEDENT BRUT D'EXPLOITATION </t>
  </si>
  <si>
    <t xml:space="preserve">Autre produits </t>
  </si>
  <si>
    <t xml:space="preserve">Autres charges </t>
  </si>
  <si>
    <t xml:space="preserve">RESULTATS OPERATIONNEL </t>
  </si>
  <si>
    <t xml:space="preserve">Produits financiers </t>
  </si>
  <si>
    <t xml:space="preserve">Charges financières (cout de l'endettement brut) </t>
  </si>
  <si>
    <t>RESULTATS COURANTS AVANT IMPOT</t>
  </si>
  <si>
    <t xml:space="preserve">Résultat exceptionnel </t>
  </si>
  <si>
    <t xml:space="preserve">Participation des salariés </t>
  </si>
  <si>
    <t xml:space="preserve">RESULTAT NET </t>
  </si>
  <si>
    <t xml:space="preserve">INDICATEURS FINANCIERS </t>
  </si>
  <si>
    <t>CROISSANCE ET MARGE</t>
  </si>
  <si>
    <t xml:space="preserve">Taux de croissance du CA </t>
  </si>
  <si>
    <t xml:space="preserve">Taux de marge commerciale </t>
  </si>
  <si>
    <t xml:space="preserve">Taux de marge opérationnelle </t>
  </si>
  <si>
    <t xml:space="preserve">Taux de marge nette </t>
  </si>
  <si>
    <t xml:space="preserve">LIQUIDITE </t>
  </si>
  <si>
    <t xml:space="preserve">Trésorerie nette (en €) </t>
  </si>
  <si>
    <t>RENTABILITE</t>
  </si>
  <si>
    <t xml:space="preserve">Rentabilité économique avant impôt (en €) </t>
  </si>
  <si>
    <t xml:space="preserve">Rentabilité financière (en €) </t>
  </si>
  <si>
    <t>RISQUE FINANCIER</t>
  </si>
  <si>
    <t xml:space="preserve">COMPTE DE RESULTAT  </t>
  </si>
  <si>
    <t xml:space="preserve">BILAN FINANCIER </t>
  </si>
  <si>
    <t>Impôts sur les bénéfices</t>
  </si>
  <si>
    <r>
      <t xml:space="preserve">BENEFICE PAR ACTION                                                                                                                                     </t>
    </r>
    <r>
      <rPr>
        <sz val="11"/>
        <color theme="0" tint="-0.34998626667073579"/>
        <rFont val="Calibri"/>
        <family val="2"/>
        <scheme val="minor"/>
      </rPr>
      <t>(bénéfice de l'entreprise / nombre d'action)</t>
    </r>
  </si>
  <si>
    <t>Chiffres d'affaires total en € (ventes de marchandises + production vendues de biens et services)</t>
  </si>
  <si>
    <t>BFR d'exploitation (en jours) selon jours travaillés</t>
  </si>
  <si>
    <t xml:space="preserve">Actif circulant </t>
  </si>
  <si>
    <t>Passif circulant</t>
  </si>
  <si>
    <t xml:space="preserve">BFR </t>
  </si>
  <si>
    <t>FR</t>
  </si>
  <si>
    <r>
      <t xml:space="preserve">Endettement financier net (en €)                                                           </t>
    </r>
    <r>
      <rPr>
        <sz val="11"/>
        <color theme="0" tint="-0.34998626667073579"/>
        <rFont val="Calibri"/>
        <family val="2"/>
        <scheme val="minor"/>
      </rPr>
      <t xml:space="preserve">  Dettes bancaires (à court, moyen ou long terme) +comptes courant d'associés - disponibilités - valeurs mobilières de placement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</t>
    </r>
  </si>
  <si>
    <r>
      <t xml:space="preserve">Taux d'endettement                                                                                      </t>
    </r>
    <r>
      <rPr>
        <sz val="11"/>
        <color theme="0" tint="-0.34998626667073579"/>
        <rFont val="Calibri"/>
        <family val="2"/>
        <scheme val="minor"/>
      </rPr>
      <t>Charges /revenus x100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</si>
</sst>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$-40C]mmmm\-yy;@"/>
    <numFmt numFmtId="165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CC6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0"/>
      <color theme="0"/>
      <name val="Source Sans Pro"/>
      <family val="2"/>
    </font>
  </fonts>
  <fills count="3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8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thin">
        <color auto="1"/>
      </bottom>
      <diagonal/>
    </border>
    <border>
      <left/>
      <right style="medium">
        <color theme="0" tint="-0.14996795556505021"/>
      </right>
      <top/>
      <bottom style="thin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5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6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0" fillId="10" borderId="0" xfId="0" applyFill="1"/>
    <xf numFmtId="0" fontId="2" fillId="12" borderId="0" xfId="0" applyFont="1" applyFill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10" borderId="3" xfId="0" applyFill="1" applyBorder="1"/>
    <xf numFmtId="0" fontId="5" fillId="0" borderId="0" xfId="0" applyFont="1"/>
    <xf numFmtId="0" fontId="0" fillId="13" borderId="7" xfId="0" applyFill="1" applyBorder="1"/>
    <xf numFmtId="0" fontId="0" fillId="13" borderId="0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wrapText="1"/>
    </xf>
    <xf numFmtId="0" fontId="0" fillId="15" borderId="0" xfId="0" applyFill="1"/>
    <xf numFmtId="0" fontId="6" fillId="15" borderId="0" xfId="0" applyFont="1" applyFill="1" applyAlignment="1">
      <alignment horizontal="center" vertical="center"/>
    </xf>
    <xf numFmtId="0" fontId="0" fillId="14" borderId="0" xfId="0" applyFill="1" applyAlignment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7" borderId="18" xfId="0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9" borderId="10" xfId="0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0" fillId="20" borderId="19" xfId="0" applyFill="1" applyBorder="1" applyAlignment="1">
      <alignment horizontal="center" vertical="center" wrapText="1"/>
    </xf>
    <xf numFmtId="0" fontId="1" fillId="23" borderId="16" xfId="0" applyFont="1" applyFill="1" applyBorder="1" applyAlignment="1">
      <alignment horizontal="center" vertical="center" wrapText="1"/>
    </xf>
    <xf numFmtId="0" fontId="1" fillId="23" borderId="0" xfId="0" applyFont="1" applyFill="1" applyBorder="1" applyAlignment="1">
      <alignment horizontal="center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6" fillId="15" borderId="0" xfId="0" applyFont="1" applyFill="1"/>
    <xf numFmtId="0" fontId="0" fillId="24" borderId="0" xfId="0" applyFill="1"/>
    <xf numFmtId="0" fontId="7" fillId="17" borderId="0" xfId="0" applyFont="1" applyFill="1"/>
    <xf numFmtId="164" fontId="7" fillId="17" borderId="0" xfId="0" applyNumberFormat="1" applyFont="1" applyFill="1"/>
    <xf numFmtId="0" fontId="0" fillId="14" borderId="0" xfId="0" applyFill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1" fillId="28" borderId="23" xfId="0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26" borderId="31" xfId="0" applyFont="1" applyFill="1" applyBorder="1"/>
    <xf numFmtId="0" fontId="1" fillId="12" borderId="31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/>
    </xf>
    <xf numFmtId="0" fontId="1" fillId="28" borderId="0" xfId="0" applyFont="1" applyFill="1" applyBorder="1" applyAlignment="1">
      <alignment horizontal="center" vertical="center" wrapText="1"/>
    </xf>
    <xf numFmtId="0" fontId="1" fillId="28" borderId="24" xfId="0" applyFont="1" applyFill="1" applyBorder="1" applyAlignment="1">
      <alignment horizontal="center" vertical="center" wrapText="1"/>
    </xf>
    <xf numFmtId="0" fontId="1" fillId="16" borderId="31" xfId="0" applyFont="1" applyFill="1" applyBorder="1" applyAlignment="1">
      <alignment horizontal="center" vertical="center"/>
    </xf>
    <xf numFmtId="0" fontId="1" fillId="16" borderId="32" xfId="0" applyFont="1" applyFill="1" applyBorder="1" applyAlignment="1">
      <alignment horizontal="center" vertical="center"/>
    </xf>
    <xf numFmtId="0" fontId="1" fillId="16" borderId="33" xfId="0" applyFont="1" applyFill="1" applyBorder="1" applyAlignment="1">
      <alignment horizontal="center" vertical="center"/>
    </xf>
    <xf numFmtId="0" fontId="1" fillId="26" borderId="32" xfId="0" applyFont="1" applyFill="1" applyBorder="1" applyAlignment="1">
      <alignment horizontal="center" vertical="center"/>
    </xf>
    <xf numFmtId="0" fontId="1" fillId="26" borderId="33" xfId="0" applyFont="1" applyFill="1" applyBorder="1" applyAlignment="1">
      <alignment horizontal="center" vertical="center"/>
    </xf>
    <xf numFmtId="0" fontId="1" fillId="26" borderId="31" xfId="0" applyFont="1" applyFill="1" applyBorder="1" applyAlignment="1">
      <alignment horizontal="center" vertical="center"/>
    </xf>
    <xf numFmtId="0" fontId="1" fillId="26" borderId="34" xfId="0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 wrapText="1"/>
    </xf>
    <xf numFmtId="0" fontId="1" fillId="16" borderId="34" xfId="0" applyFont="1" applyFill="1" applyBorder="1" applyAlignment="1">
      <alignment horizontal="center" vertical="center" wrapText="1"/>
    </xf>
    <xf numFmtId="0" fontId="2" fillId="28" borderId="23" xfId="0" applyFont="1" applyFill="1" applyBorder="1"/>
    <xf numFmtId="0" fontId="2" fillId="28" borderId="25" xfId="0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/>
    <xf numFmtId="9" fontId="0" fillId="0" borderId="23" xfId="1" applyFont="1" applyBorder="1"/>
    <xf numFmtId="9" fontId="0" fillId="0" borderId="0" xfId="1" applyFont="1" applyBorder="1"/>
    <xf numFmtId="9" fontId="0" fillId="0" borderId="24" xfId="1" applyFont="1" applyBorder="1"/>
    <xf numFmtId="9" fontId="0" fillId="0" borderId="25" xfId="1" applyFont="1" applyBorder="1"/>
    <xf numFmtId="9" fontId="0" fillId="0" borderId="26" xfId="1" applyFont="1" applyBorder="1"/>
    <xf numFmtId="9" fontId="0" fillId="0" borderId="27" xfId="1" applyFont="1" applyBorder="1"/>
    <xf numFmtId="0" fontId="1" fillId="24" borderId="20" xfId="0" applyFont="1" applyFill="1" applyBorder="1" applyAlignment="1">
      <alignment horizontal="center" vertical="center"/>
    </xf>
    <xf numFmtId="0" fontId="1" fillId="24" borderId="21" xfId="0" applyFont="1" applyFill="1" applyBorder="1" applyAlignment="1">
      <alignment horizontal="center" vertical="center"/>
    </xf>
    <xf numFmtId="0" fontId="1" fillId="24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6" xfId="0" applyFill="1" applyBorder="1"/>
    <xf numFmtId="0" fontId="9" fillId="0" borderId="0" xfId="0" applyFont="1" applyAlignment="1">
      <alignment horizontal="center" vertical="center"/>
    </xf>
    <xf numFmtId="0" fontId="7" fillId="0" borderId="0" xfId="0" applyFont="1"/>
    <xf numFmtId="0" fontId="7" fillId="19" borderId="0" xfId="0" applyFont="1" applyFill="1"/>
    <xf numFmtId="0" fontId="0" fillId="19" borderId="0" xfId="0" applyFill="1"/>
    <xf numFmtId="165" fontId="7" fillId="0" borderId="0" xfId="0" applyNumberFormat="1" applyFont="1"/>
    <xf numFmtId="0" fontId="0" fillId="18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0" fillId="0" borderId="0" xfId="1" applyFont="1"/>
    <xf numFmtId="43" fontId="0" fillId="0" borderId="0" xfId="2" applyFont="1"/>
    <xf numFmtId="0" fontId="11" fillId="0" borderId="0" xfId="0" applyFont="1"/>
    <xf numFmtId="0" fontId="12" fillId="0" borderId="0" xfId="0" applyFont="1"/>
    <xf numFmtId="0" fontId="1" fillId="26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1" fillId="29" borderId="0" xfId="0" applyFont="1" applyFill="1" applyAlignment="1">
      <alignment horizontal="center" vertical="center"/>
    </xf>
    <xf numFmtId="0" fontId="1" fillId="29" borderId="0" xfId="0" applyFont="1" applyFill="1" applyAlignment="1">
      <alignment horizontal="center" vertical="center" wrapText="1"/>
    </xf>
    <xf numFmtId="0" fontId="2" fillId="22" borderId="13" xfId="0" applyFont="1" applyFill="1" applyBorder="1" applyAlignment="1">
      <alignment horizontal="center" vertical="center" wrapText="1"/>
    </xf>
    <xf numFmtId="0" fontId="2" fillId="22" borderId="14" xfId="0" applyFont="1" applyFill="1" applyBorder="1" applyAlignment="1">
      <alignment horizontal="center" vertical="center" wrapText="1"/>
    </xf>
    <xf numFmtId="0" fontId="2" fillId="2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16" borderId="1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27" borderId="20" xfId="0" applyFont="1" applyFill="1" applyBorder="1" applyAlignment="1">
      <alignment horizontal="center" wrapText="1"/>
    </xf>
    <xf numFmtId="0" fontId="1" fillId="27" borderId="21" xfId="0" applyFont="1" applyFill="1" applyBorder="1" applyAlignment="1">
      <alignment horizontal="center" wrapText="1"/>
    </xf>
    <xf numFmtId="0" fontId="1" fillId="27" borderId="22" xfId="0" applyFont="1" applyFill="1" applyBorder="1" applyAlignment="1">
      <alignment horizontal="center" wrapText="1"/>
    </xf>
    <xf numFmtId="0" fontId="1" fillId="19" borderId="28" xfId="0" applyFont="1" applyFill="1" applyBorder="1" applyAlignment="1">
      <alignment horizontal="center"/>
    </xf>
    <xf numFmtId="0" fontId="1" fillId="19" borderId="29" xfId="0" applyFont="1" applyFill="1" applyBorder="1" applyAlignment="1">
      <alignment horizontal="center"/>
    </xf>
    <xf numFmtId="0" fontId="1" fillId="19" borderId="3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1" fillId="25" borderId="29" xfId="0" applyFont="1" applyFill="1" applyBorder="1" applyAlignment="1">
      <alignment horizontal="center"/>
    </xf>
    <xf numFmtId="0" fontId="1" fillId="25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  <color rgb="FF33CC33"/>
      <color rgb="FFFFCC00"/>
      <color rgb="FF9966FF"/>
      <color rgb="FF00CC66"/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LEMBLE" refreshedDate="43488.475673611109" createdVersion="6" refreshedVersion="6" minRefreshableVersion="3" recordCount="4" xr:uid="{A8B9575D-223D-46DE-A0BB-FABA2BDEAAA4}">
  <cacheSource type="worksheet">
    <worksheetSource ref="A27:E31" sheet="Commercial"/>
  </cacheSource>
  <cacheFields count="5">
    <cacheField name="Vendeur / euse 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Total" numFmtId="0">
      <sharedItems containsSemiMixedTypes="0" containsString="0" containsNumber="1" containsInteger="1" minValue="73" maxValue="260"/>
    </cacheField>
    <cacheField name="Article 1" numFmtId="0">
      <sharedItems containsSemiMixedTypes="0" containsString="0" containsNumber="1" containsInteger="1" minValue="42" maxValue="75"/>
    </cacheField>
    <cacheField name="Article 2 " numFmtId="0">
      <sharedItems containsSemiMixedTypes="0" containsString="0" containsNumber="1" containsInteger="1" minValue="15" maxValue="96"/>
    </cacheField>
    <cacheField name="Article 3 " numFmtId="0">
      <sharedItems containsSemiMixedTypes="0" containsString="0" containsNumber="1" containsInteger="1" minValue="16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LEMBLE" refreshedDate="43488.480982291665" createdVersion="6" refreshedVersion="6" minRefreshableVersion="3" recordCount="4" xr:uid="{184492D2-4BA4-437A-877E-09166175BD12}">
  <cacheSource type="worksheet">
    <worksheetSource ref="A19:F23" sheet="Commercial"/>
  </cacheSource>
  <cacheFields count="6">
    <cacheField name="Vendeur / euse 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Total" numFmtId="0">
      <sharedItems containsSemiMixedTypes="0" containsString="0" containsNumber="1" containsInteger="1" minValue="101" maxValue="246"/>
    </cacheField>
    <cacheField name="Est" numFmtId="0">
      <sharedItems containsSemiMixedTypes="0" containsString="0" containsNumber="1" containsInteger="1" minValue="14" maxValue="58"/>
    </cacheField>
    <cacheField name="Nord" numFmtId="0">
      <sharedItems containsSemiMixedTypes="0" containsString="0" containsNumber="1" containsInteger="1" minValue="22" maxValue="35"/>
    </cacheField>
    <cacheField name="Sud" numFmtId="0">
      <sharedItems containsSemiMixedTypes="0" containsString="0" containsNumber="1" containsInteger="1" minValue="6" maxValue="78"/>
    </cacheField>
    <cacheField name="Ouest" numFmtId="0">
      <sharedItems containsSemiMixedTypes="0" containsString="0" containsNumber="1" containsInteger="1" minValue="2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201"/>
    <n v="58"/>
    <n v="69"/>
    <n v="74"/>
  </r>
  <r>
    <x v="1"/>
    <n v="260"/>
    <n v="75"/>
    <n v="96"/>
    <n v="89"/>
  </r>
  <r>
    <x v="2"/>
    <n v="73"/>
    <n v="42"/>
    <n v="15"/>
    <n v="16"/>
  </r>
  <r>
    <x v="3"/>
    <n v="205"/>
    <n v="63"/>
    <n v="46"/>
    <n v="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134"/>
    <n v="21"/>
    <n v="22"/>
    <n v="45"/>
    <n v="46"/>
  </r>
  <r>
    <x v="1"/>
    <n v="101"/>
    <n v="58"/>
    <n v="35"/>
    <n v="6"/>
    <n v="2"/>
  </r>
  <r>
    <x v="2"/>
    <n v="246"/>
    <n v="47"/>
    <n v="25"/>
    <n v="78"/>
    <n v="96"/>
  </r>
  <r>
    <x v="3"/>
    <n v="120"/>
    <n v="14"/>
    <n v="27"/>
    <n v="39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F8B397-D1E7-46CA-9505-F6F3F40F844B}" name="Tableau croisé dynamique7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G45:J46" firstHeaderRow="0" firstDataRow="1" firstDataCol="0" rowPageCount="1" colPageCount="1"/>
  <pivotFields count="6"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omme de Est" fld="2" baseField="0" baseItem="0"/>
    <dataField name="Somme de Nord" fld="3" baseField="0" baseItem="0"/>
    <dataField name="Somme de Sud" fld="4" baseField="0" baseItem="0"/>
    <dataField name="Somme de Oues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F11C82-9B56-4AB3-A8CC-B37C45E0E5A9}" name="Tableau croisé dynamique6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5:C46" firstHeaderRow="0" firstDataRow="1" firstDataCol="0" rowPageCount="1" colPageCount="1"/>
  <pivotFields count="5"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omme de Article 1" fld="2" baseField="0" baseItem="0"/>
    <dataField name="Somme de Article 2 " fld="3" baseField="0" baseItem="0"/>
    <dataField name="Somme de Article 3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A7D7-F015-4A92-BDDA-D418F50766DD}">
  <dimension ref="A6:G74"/>
  <sheetViews>
    <sheetView topLeftCell="A4" workbookViewId="0">
      <selection activeCell="L67" sqref="L67"/>
    </sheetView>
  </sheetViews>
  <sheetFormatPr baseColWidth="10" defaultRowHeight="15" x14ac:dyDescent="0.25"/>
  <cols>
    <col min="1" max="1" width="55.28515625" customWidth="1"/>
  </cols>
  <sheetData>
    <row r="6" spans="1:7" x14ac:dyDescent="0.25">
      <c r="A6" s="104" t="s">
        <v>147</v>
      </c>
      <c r="B6" s="104"/>
      <c r="C6" s="104"/>
      <c r="D6" s="104"/>
      <c r="E6" s="104"/>
      <c r="F6" s="104"/>
      <c r="G6" s="104"/>
    </row>
    <row r="7" spans="1:7" x14ac:dyDescent="0.25">
      <c r="A7" s="104"/>
      <c r="B7" s="104"/>
      <c r="C7" s="104"/>
      <c r="D7" s="104"/>
      <c r="E7" s="104"/>
      <c r="F7" s="104"/>
      <c r="G7" s="104"/>
    </row>
    <row r="8" spans="1:7" x14ac:dyDescent="0.25">
      <c r="A8" s="102" t="s">
        <v>148</v>
      </c>
    </row>
    <row r="9" spans="1:7" x14ac:dyDescent="0.25">
      <c r="A9" s="102" t="s">
        <v>149</v>
      </c>
    </row>
    <row r="11" spans="1:7" x14ac:dyDescent="0.25">
      <c r="A11" s="92" t="s">
        <v>150</v>
      </c>
      <c r="B11" s="95">
        <v>43100</v>
      </c>
      <c r="C11" s="95">
        <v>43465</v>
      </c>
      <c r="D11" s="95">
        <v>43830</v>
      </c>
      <c r="E11" s="95">
        <v>44196</v>
      </c>
      <c r="F11" s="95">
        <v>44561</v>
      </c>
      <c r="G11" s="95">
        <v>44926</v>
      </c>
    </row>
    <row r="12" spans="1:7" x14ac:dyDescent="0.25">
      <c r="A12" s="107" t="s">
        <v>198</v>
      </c>
      <c r="B12" s="107"/>
      <c r="C12" s="107"/>
      <c r="D12" s="107"/>
      <c r="E12" s="107"/>
      <c r="F12" s="107"/>
      <c r="G12" s="107"/>
    </row>
    <row r="13" spans="1:7" x14ac:dyDescent="0.25">
      <c r="A13" t="s">
        <v>151</v>
      </c>
    </row>
    <row r="14" spans="1:7" x14ac:dyDescent="0.25">
      <c r="A14" t="s">
        <v>152</v>
      </c>
      <c r="B14">
        <v>10</v>
      </c>
    </row>
    <row r="15" spans="1:7" x14ac:dyDescent="0.25">
      <c r="A15" t="s">
        <v>153</v>
      </c>
      <c r="B15">
        <v>5</v>
      </c>
    </row>
    <row r="16" spans="1:7" x14ac:dyDescent="0.25">
      <c r="A16" t="s">
        <v>154</v>
      </c>
    </row>
    <row r="17" spans="1:7" x14ac:dyDescent="0.25">
      <c r="A17" t="s">
        <v>155</v>
      </c>
    </row>
    <row r="18" spans="1:7" x14ac:dyDescent="0.25">
      <c r="A18" s="93" t="s">
        <v>156</v>
      </c>
      <c r="B18" s="94">
        <f t="shared" ref="B18:G18" si="0">SUM(B13:B17)</f>
        <v>15</v>
      </c>
      <c r="C18" s="94">
        <f t="shared" si="0"/>
        <v>0</v>
      </c>
      <c r="D18" s="94">
        <f t="shared" si="0"/>
        <v>0</v>
      </c>
      <c r="E18" s="94">
        <f t="shared" si="0"/>
        <v>0</v>
      </c>
      <c r="F18" s="94">
        <f t="shared" si="0"/>
        <v>0</v>
      </c>
      <c r="G18" s="94">
        <f t="shared" si="0"/>
        <v>0</v>
      </c>
    </row>
    <row r="19" spans="1:7" x14ac:dyDescent="0.25">
      <c r="A19" t="s">
        <v>157</v>
      </c>
      <c r="B19">
        <v>25</v>
      </c>
    </row>
    <row r="20" spans="1:7" x14ac:dyDescent="0.25">
      <c r="A20" t="s">
        <v>158</v>
      </c>
    </row>
    <row r="21" spans="1:7" x14ac:dyDescent="0.25">
      <c r="A21" t="s">
        <v>160</v>
      </c>
    </row>
    <row r="22" spans="1:7" x14ac:dyDescent="0.25">
      <c r="A22" t="s">
        <v>159</v>
      </c>
    </row>
    <row r="23" spans="1:7" x14ac:dyDescent="0.25">
      <c r="A23" t="s">
        <v>161</v>
      </c>
      <c r="B23">
        <v>5</v>
      </c>
    </row>
    <row r="24" spans="1:7" x14ac:dyDescent="0.25">
      <c r="A24" t="s">
        <v>162</v>
      </c>
      <c r="B24">
        <v>6</v>
      </c>
    </row>
    <row r="25" spans="1:7" x14ac:dyDescent="0.25">
      <c r="A25" s="93" t="s">
        <v>163</v>
      </c>
      <c r="B25" s="94">
        <f t="shared" ref="B25:G25" si="1">SUM(B19:B24)</f>
        <v>36</v>
      </c>
      <c r="C25" s="94">
        <f t="shared" si="1"/>
        <v>0</v>
      </c>
      <c r="D25" s="94">
        <f t="shared" si="1"/>
        <v>0</v>
      </c>
      <c r="E25" s="94">
        <f t="shared" si="1"/>
        <v>0</v>
      </c>
      <c r="F25" s="94">
        <f t="shared" si="1"/>
        <v>0</v>
      </c>
      <c r="G25" s="94">
        <f t="shared" si="1"/>
        <v>0</v>
      </c>
    </row>
    <row r="27" spans="1:7" x14ac:dyDescent="0.25">
      <c r="A27" s="106" t="s">
        <v>197</v>
      </c>
      <c r="B27" s="106"/>
      <c r="C27" s="106"/>
      <c r="D27" s="106"/>
      <c r="E27" s="106"/>
      <c r="F27" s="106"/>
      <c r="G27" s="106"/>
    </row>
    <row r="29" spans="1:7" x14ac:dyDescent="0.25">
      <c r="A29" t="s">
        <v>164</v>
      </c>
      <c r="B29">
        <v>10</v>
      </c>
      <c r="C29">
        <v>10</v>
      </c>
    </row>
    <row r="30" spans="1:7" x14ac:dyDescent="0.25">
      <c r="A30" t="s">
        <v>165</v>
      </c>
      <c r="B30">
        <v>5</v>
      </c>
      <c r="C30">
        <v>5</v>
      </c>
    </row>
    <row r="31" spans="1:7" x14ac:dyDescent="0.25">
      <c r="A31" s="93" t="s">
        <v>166</v>
      </c>
      <c r="B31" s="94">
        <f>(B29-B30)</f>
        <v>5</v>
      </c>
      <c r="C31" s="94">
        <f t="shared" ref="C31:G31" si="2">(C29-C30)</f>
        <v>5</v>
      </c>
      <c r="D31" s="94">
        <f t="shared" si="2"/>
        <v>0</v>
      </c>
      <c r="E31" s="94">
        <f t="shared" si="2"/>
        <v>0</v>
      </c>
      <c r="F31" s="94">
        <f t="shared" si="2"/>
        <v>0</v>
      </c>
      <c r="G31" s="94">
        <f t="shared" si="2"/>
        <v>0</v>
      </c>
    </row>
    <row r="32" spans="1:7" x14ac:dyDescent="0.25">
      <c r="A32" t="s">
        <v>167</v>
      </c>
      <c r="B32">
        <v>3</v>
      </c>
      <c r="C32">
        <v>2</v>
      </c>
    </row>
    <row r="33" spans="1:7" x14ac:dyDescent="0.25">
      <c r="A33" t="s">
        <v>168</v>
      </c>
    </row>
    <row r="34" spans="1:7" x14ac:dyDescent="0.25">
      <c r="A34" t="s">
        <v>169</v>
      </c>
    </row>
    <row r="35" spans="1:7" x14ac:dyDescent="0.25">
      <c r="A35" t="s">
        <v>170</v>
      </c>
    </row>
    <row r="36" spans="1:7" x14ac:dyDescent="0.25">
      <c r="A36" s="93" t="s">
        <v>171</v>
      </c>
      <c r="B36" s="94">
        <f>(B31+B32)</f>
        <v>8</v>
      </c>
      <c r="C36" s="94">
        <f t="shared" ref="C36:G36" si="3">(C31+C32)</f>
        <v>7</v>
      </c>
      <c r="D36" s="94">
        <f t="shared" si="3"/>
        <v>0</v>
      </c>
      <c r="E36" s="94">
        <f t="shared" si="3"/>
        <v>0</v>
      </c>
      <c r="F36" s="94">
        <f t="shared" si="3"/>
        <v>0</v>
      </c>
      <c r="G36" s="94">
        <f t="shared" si="3"/>
        <v>0</v>
      </c>
    </row>
    <row r="37" spans="1:7" x14ac:dyDescent="0.25">
      <c r="A37" t="s">
        <v>172</v>
      </c>
      <c r="B37">
        <v>2</v>
      </c>
    </row>
    <row r="38" spans="1:7" x14ac:dyDescent="0.25">
      <c r="A38" t="s">
        <v>173</v>
      </c>
      <c r="B38">
        <v>2</v>
      </c>
    </row>
    <row r="39" spans="1:7" x14ac:dyDescent="0.25">
      <c r="A39" t="s">
        <v>174</v>
      </c>
      <c r="B39">
        <v>2</v>
      </c>
    </row>
    <row r="40" spans="1:7" x14ac:dyDescent="0.25">
      <c r="A40" s="93" t="s">
        <v>175</v>
      </c>
      <c r="B40" s="94">
        <f>B36-(B38+B39)+B37</f>
        <v>6</v>
      </c>
      <c r="C40" s="94">
        <f t="shared" ref="C40:G40" si="4">C36-(C38+C39)+C37</f>
        <v>7</v>
      </c>
      <c r="D40" s="94">
        <f t="shared" si="4"/>
        <v>0</v>
      </c>
      <c r="E40" s="94">
        <f t="shared" si="4"/>
        <v>0</v>
      </c>
      <c r="F40" s="94">
        <f t="shared" si="4"/>
        <v>0</v>
      </c>
      <c r="G40" s="94">
        <f t="shared" si="4"/>
        <v>0</v>
      </c>
    </row>
    <row r="41" spans="1:7" x14ac:dyDescent="0.25">
      <c r="A41" t="s">
        <v>176</v>
      </c>
    </row>
    <row r="42" spans="1:7" x14ac:dyDescent="0.25">
      <c r="A42" t="s">
        <v>177</v>
      </c>
    </row>
    <row r="43" spans="1:7" x14ac:dyDescent="0.25">
      <c r="A43" s="93" t="s">
        <v>178</v>
      </c>
      <c r="B43" s="94">
        <f>B40+(B41-B42)</f>
        <v>6</v>
      </c>
      <c r="C43" s="94">
        <f t="shared" ref="C43:G43" si="5">C40+(C41-C42)</f>
        <v>7</v>
      </c>
      <c r="D43" s="94">
        <f t="shared" si="5"/>
        <v>0</v>
      </c>
      <c r="E43" s="94">
        <f t="shared" si="5"/>
        <v>0</v>
      </c>
      <c r="F43" s="94">
        <f t="shared" si="5"/>
        <v>0</v>
      </c>
      <c r="G43" s="94">
        <f t="shared" si="5"/>
        <v>0</v>
      </c>
    </row>
    <row r="44" spans="1:7" x14ac:dyDescent="0.25">
      <c r="A44" t="s">
        <v>179</v>
      </c>
    </row>
    <row r="45" spans="1:7" x14ac:dyDescent="0.25">
      <c r="A45" t="s">
        <v>180</v>
      </c>
    </row>
    <row r="46" spans="1:7" x14ac:dyDescent="0.25">
      <c r="A46" s="93" t="s">
        <v>181</v>
      </c>
      <c r="B46" s="94">
        <f>(B40+B43)</f>
        <v>12</v>
      </c>
      <c r="C46" s="94"/>
      <c r="D46" s="94"/>
      <c r="E46" s="94"/>
      <c r="F46" s="94"/>
      <c r="G46" s="94"/>
    </row>
    <row r="47" spans="1:7" x14ac:dyDescent="0.25">
      <c r="A47" t="s">
        <v>182</v>
      </c>
      <c r="B47" s="96">
        <f>(B44-B45)</f>
        <v>0</v>
      </c>
      <c r="C47" s="96">
        <f t="shared" ref="C47:G47" si="6">(C44-C45)</f>
        <v>0</v>
      </c>
      <c r="D47" s="96">
        <f t="shared" si="6"/>
        <v>0</v>
      </c>
      <c r="E47" s="96">
        <f t="shared" si="6"/>
        <v>0</v>
      </c>
      <c r="F47" s="96">
        <f t="shared" si="6"/>
        <v>0</v>
      </c>
      <c r="G47" s="96">
        <f t="shared" si="6"/>
        <v>0</v>
      </c>
    </row>
    <row r="48" spans="1:7" x14ac:dyDescent="0.25">
      <c r="A48" t="s">
        <v>199</v>
      </c>
    </row>
    <row r="49" spans="1:7" x14ac:dyDescent="0.25">
      <c r="A49" t="s">
        <v>183</v>
      </c>
    </row>
    <row r="50" spans="1:7" x14ac:dyDescent="0.25">
      <c r="A50" s="93" t="s">
        <v>184</v>
      </c>
      <c r="B50" s="94">
        <f>(B40+B43+B46)</f>
        <v>24</v>
      </c>
      <c r="C50" s="94">
        <f t="shared" ref="C50:G50" si="7">(C40+C43+C46)</f>
        <v>14</v>
      </c>
      <c r="D50" s="94">
        <f t="shared" si="7"/>
        <v>0</v>
      </c>
      <c r="E50" s="94">
        <f t="shared" si="7"/>
        <v>0</v>
      </c>
      <c r="F50" s="94">
        <f t="shared" si="7"/>
        <v>0</v>
      </c>
      <c r="G50" s="94">
        <f t="shared" si="7"/>
        <v>0</v>
      </c>
    </row>
    <row r="51" spans="1:7" ht="30" x14ac:dyDescent="0.25">
      <c r="A51" s="98" t="s">
        <v>200</v>
      </c>
      <c r="B51" s="97"/>
      <c r="C51" s="97"/>
      <c r="D51" s="97"/>
      <c r="E51" s="97"/>
      <c r="F51" s="97"/>
      <c r="G51" s="97"/>
    </row>
    <row r="53" spans="1:7" x14ac:dyDescent="0.25">
      <c r="A53" s="106" t="s">
        <v>185</v>
      </c>
      <c r="B53" s="106"/>
      <c r="C53" s="106"/>
      <c r="D53" s="106"/>
      <c r="E53" s="106"/>
      <c r="F53" s="106"/>
      <c r="G53" s="106"/>
    </row>
    <row r="54" spans="1:7" x14ac:dyDescent="0.25">
      <c r="A54" s="105" t="s">
        <v>186</v>
      </c>
      <c r="B54" s="105"/>
      <c r="C54" s="105"/>
      <c r="D54" s="105"/>
      <c r="E54" s="105"/>
      <c r="F54" s="105"/>
      <c r="G54" s="105"/>
    </row>
    <row r="55" spans="1:7" ht="30" x14ac:dyDescent="0.25">
      <c r="A55" s="51" t="s">
        <v>201</v>
      </c>
      <c r="B55">
        <f>(B29+B32)</f>
        <v>13</v>
      </c>
      <c r="C55">
        <f t="shared" ref="C55" si="8">(C29+C32)</f>
        <v>12</v>
      </c>
      <c r="D55">
        <v>25</v>
      </c>
      <c r="E55">
        <v>14</v>
      </c>
      <c r="F55">
        <v>28</v>
      </c>
      <c r="G55">
        <v>23</v>
      </c>
    </row>
    <row r="56" spans="1:7" x14ac:dyDescent="0.25">
      <c r="A56" t="s">
        <v>187</v>
      </c>
      <c r="C56" s="100">
        <f>((C55-B55)/B55)*100</f>
        <v>-7.6923076923076925</v>
      </c>
      <c r="D56" s="100">
        <f t="shared" ref="D56:G56" si="9">((D55-C55)/C55)*100</f>
        <v>108.33333333333333</v>
      </c>
      <c r="E56" s="100">
        <f t="shared" si="9"/>
        <v>-44</v>
      </c>
      <c r="F56" s="100">
        <f t="shared" si="9"/>
        <v>100</v>
      </c>
      <c r="G56" s="100">
        <f t="shared" si="9"/>
        <v>-17.857142857142858</v>
      </c>
    </row>
    <row r="57" spans="1:7" x14ac:dyDescent="0.25">
      <c r="A57" t="s">
        <v>188</v>
      </c>
      <c r="B57">
        <f>(B31-B30)*100</f>
        <v>0</v>
      </c>
    </row>
    <row r="58" spans="1:7" x14ac:dyDescent="0.25">
      <c r="A58" t="s">
        <v>189</v>
      </c>
      <c r="B58" s="99">
        <f>B43/B55</f>
        <v>0.46153846153846156</v>
      </c>
      <c r="C58" s="99">
        <f t="shared" ref="C58:G58" si="10">C43/C55</f>
        <v>0.58333333333333337</v>
      </c>
      <c r="D58" s="99">
        <f t="shared" si="10"/>
        <v>0</v>
      </c>
      <c r="E58" s="99">
        <f t="shared" si="10"/>
        <v>0</v>
      </c>
      <c r="F58" s="99">
        <f t="shared" si="10"/>
        <v>0</v>
      </c>
      <c r="G58" s="99">
        <f t="shared" si="10"/>
        <v>0</v>
      </c>
    </row>
    <row r="59" spans="1:7" x14ac:dyDescent="0.25">
      <c r="A59" t="s">
        <v>190</v>
      </c>
      <c r="B59">
        <f>B57-B35</f>
        <v>0</v>
      </c>
      <c r="C59">
        <f t="shared" ref="C59:G59" si="11">C57-C35</f>
        <v>0</v>
      </c>
      <c r="D59">
        <f t="shared" si="11"/>
        <v>0</v>
      </c>
      <c r="E59">
        <f t="shared" si="11"/>
        <v>0</v>
      </c>
      <c r="F59">
        <f t="shared" si="11"/>
        <v>0</v>
      </c>
      <c r="G59">
        <f t="shared" si="11"/>
        <v>0</v>
      </c>
    </row>
    <row r="60" spans="1:7" x14ac:dyDescent="0.25">
      <c r="A60" s="105" t="s">
        <v>191</v>
      </c>
      <c r="B60" s="105"/>
      <c r="C60" s="105"/>
      <c r="D60" s="105"/>
      <c r="E60" s="105"/>
      <c r="F60" s="105"/>
      <c r="G60" s="105"/>
    </row>
    <row r="61" spans="1:7" x14ac:dyDescent="0.25">
      <c r="A61" t="s">
        <v>202</v>
      </c>
      <c r="B61">
        <f>(B73/B55)*360</f>
        <v>110.76923076923077</v>
      </c>
    </row>
    <row r="62" spans="1:7" x14ac:dyDescent="0.25">
      <c r="A62" t="s">
        <v>192</v>
      </c>
      <c r="B62">
        <f>B74-B73</f>
        <v>21</v>
      </c>
    </row>
    <row r="63" spans="1:7" x14ac:dyDescent="0.25">
      <c r="A63" s="105" t="s">
        <v>193</v>
      </c>
      <c r="B63" s="105"/>
      <c r="C63" s="105"/>
      <c r="D63" s="105"/>
      <c r="E63" s="105"/>
      <c r="F63" s="105"/>
      <c r="G63" s="105"/>
    </row>
    <row r="64" spans="1:7" x14ac:dyDescent="0.25">
      <c r="A64" t="s">
        <v>194</v>
      </c>
      <c r="B64">
        <f>B46/B73</f>
        <v>3</v>
      </c>
    </row>
    <row r="65" spans="1:7" x14ac:dyDescent="0.25">
      <c r="A65" t="s">
        <v>195</v>
      </c>
      <c r="B65">
        <f>B43/B19</f>
        <v>0.24</v>
      </c>
    </row>
    <row r="66" spans="1:7" x14ac:dyDescent="0.25">
      <c r="A66" s="103" t="s">
        <v>196</v>
      </c>
      <c r="B66" s="103"/>
      <c r="C66" s="103"/>
      <c r="D66" s="103"/>
      <c r="E66" s="103"/>
      <c r="F66" s="103"/>
      <c r="G66" s="103"/>
    </row>
    <row r="67" spans="1:7" ht="60" x14ac:dyDescent="0.25">
      <c r="A67" s="51" t="s">
        <v>207</v>
      </c>
    </row>
    <row r="68" spans="1:7" ht="30" x14ac:dyDescent="0.25">
      <c r="A68" s="51" t="s">
        <v>208</v>
      </c>
    </row>
    <row r="71" spans="1:7" ht="18.75" x14ac:dyDescent="0.3">
      <c r="A71" s="101" t="s">
        <v>203</v>
      </c>
      <c r="B71">
        <f>B14+B15</f>
        <v>15</v>
      </c>
    </row>
    <row r="72" spans="1:7" ht="18.75" x14ac:dyDescent="0.3">
      <c r="A72" s="101" t="s">
        <v>204</v>
      </c>
      <c r="B72">
        <f>B23+B24</f>
        <v>11</v>
      </c>
    </row>
    <row r="73" spans="1:7" ht="18.75" x14ac:dyDescent="0.3">
      <c r="A73" s="101" t="s">
        <v>205</v>
      </c>
      <c r="B73">
        <f>B71-B72</f>
        <v>4</v>
      </c>
    </row>
    <row r="74" spans="1:7" ht="18.75" x14ac:dyDescent="0.3">
      <c r="A74" s="101" t="s">
        <v>206</v>
      </c>
      <c r="B74">
        <f>B19+B22-B33</f>
        <v>25</v>
      </c>
    </row>
  </sheetData>
  <mergeCells count="8">
    <mergeCell ref="A66:G66"/>
    <mergeCell ref="A6:G7"/>
    <mergeCell ref="A63:G63"/>
    <mergeCell ref="A53:G53"/>
    <mergeCell ref="A54:G54"/>
    <mergeCell ref="A60:G60"/>
    <mergeCell ref="A27:G27"/>
    <mergeCell ref="A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9787-362F-47D2-BE14-E0C7B6D89DF4}">
  <dimension ref="A1:R42"/>
  <sheetViews>
    <sheetView tabSelected="1" topLeftCell="A7" workbookViewId="0">
      <selection activeCell="P11" sqref="P11"/>
    </sheetView>
  </sheetViews>
  <sheetFormatPr baseColWidth="10" defaultRowHeight="15" x14ac:dyDescent="0.25"/>
  <cols>
    <col min="2" max="2" width="21.85546875" customWidth="1"/>
    <col min="6" max="6" width="16.5703125" customWidth="1"/>
  </cols>
  <sheetData>
    <row r="1" spans="1:12" ht="45" customHeight="1" x14ac:dyDescent="0.25">
      <c r="A1" s="111" t="s">
        <v>46</v>
      </c>
      <c r="B1" s="112"/>
      <c r="C1" s="117" t="s">
        <v>27</v>
      </c>
      <c r="D1" s="117"/>
      <c r="E1" s="117"/>
      <c r="F1" s="116" t="s">
        <v>47</v>
      </c>
      <c r="G1" s="116"/>
      <c r="H1" s="115" t="s">
        <v>48</v>
      </c>
      <c r="I1" s="115"/>
      <c r="J1" s="115"/>
      <c r="K1" s="113" t="s">
        <v>49</v>
      </c>
      <c r="L1" s="114"/>
    </row>
    <row r="2" spans="1:12" ht="30" x14ac:dyDescent="0.25">
      <c r="A2" s="31" t="s">
        <v>50</v>
      </c>
      <c r="B2" s="32" t="s">
        <v>51</v>
      </c>
      <c r="C2" s="33" t="s">
        <v>52</v>
      </c>
      <c r="D2" s="33" t="s">
        <v>53</v>
      </c>
      <c r="E2" s="33" t="s">
        <v>25</v>
      </c>
      <c r="F2" s="34" t="s">
        <v>54</v>
      </c>
      <c r="G2" s="34" t="s">
        <v>55</v>
      </c>
      <c r="H2" s="35" t="s">
        <v>56</v>
      </c>
      <c r="I2" s="35" t="s">
        <v>57</v>
      </c>
      <c r="J2" s="35" t="s">
        <v>25</v>
      </c>
      <c r="K2" s="36" t="s">
        <v>58</v>
      </c>
      <c r="L2" s="37" t="s">
        <v>59</v>
      </c>
    </row>
    <row r="3" spans="1:12" x14ac:dyDescent="0.25">
      <c r="A3" s="28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11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1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5">
      <c r="A6" s="11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11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5">
      <c r="A8" s="11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11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1">
        <v>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11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1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1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1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11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1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8" x14ac:dyDescent="0.25">
      <c r="A17" s="11">
        <v>15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8" x14ac:dyDescent="0.25">
      <c r="A18" s="11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8" x14ac:dyDescent="0.25">
      <c r="A19" s="11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8" x14ac:dyDescent="0.25">
      <c r="A20" s="11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8" x14ac:dyDescent="0.25">
      <c r="A21" s="11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8" x14ac:dyDescent="0.25">
      <c r="A22" s="11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8" x14ac:dyDescent="0.25">
      <c r="A23" s="11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8" ht="23.25" x14ac:dyDescent="0.25">
      <c r="B25" s="91" t="s">
        <v>60</v>
      </c>
    </row>
    <row r="26" spans="1:18" ht="15.75" thickBot="1" x14ac:dyDescent="0.3"/>
    <row r="27" spans="1:18" x14ac:dyDescent="0.25">
      <c r="P27" s="108" t="s">
        <v>61</v>
      </c>
      <c r="Q27" s="109"/>
      <c r="R27" s="110"/>
    </row>
    <row r="28" spans="1:18" ht="15" customHeight="1" x14ac:dyDescent="0.25">
      <c r="P28" s="38" t="s">
        <v>64</v>
      </c>
      <c r="Q28" s="39" t="s">
        <v>62</v>
      </c>
      <c r="R28" s="40" t="s">
        <v>63</v>
      </c>
    </row>
    <row r="29" spans="1:18" x14ac:dyDescent="0.25">
      <c r="P29" s="29">
        <v>2015</v>
      </c>
      <c r="Q29" s="11"/>
      <c r="R29" s="11"/>
    </row>
    <row r="30" spans="1:18" x14ac:dyDescent="0.25">
      <c r="P30" s="29">
        <v>2016</v>
      </c>
      <c r="Q30" s="11"/>
      <c r="R30" s="11"/>
    </row>
    <row r="31" spans="1:18" x14ac:dyDescent="0.25">
      <c r="P31" s="29">
        <v>2017</v>
      </c>
      <c r="Q31" s="11"/>
      <c r="R31" s="11"/>
    </row>
    <row r="32" spans="1:18" x14ac:dyDescent="0.25">
      <c r="P32" s="29">
        <v>2018</v>
      </c>
      <c r="Q32" s="11"/>
      <c r="R32" s="11"/>
    </row>
    <row r="33" spans="1:18" x14ac:dyDescent="0.25">
      <c r="P33" s="29">
        <v>2019</v>
      </c>
      <c r="Q33" s="11"/>
      <c r="R33" s="11"/>
    </row>
    <row r="34" spans="1:18" x14ac:dyDescent="0.25">
      <c r="P34" s="29">
        <v>2020</v>
      </c>
      <c r="Q34" s="11"/>
      <c r="R34" s="11"/>
    </row>
    <row r="35" spans="1:18" ht="15.75" x14ac:dyDescent="0.25">
      <c r="A35" s="41" t="s">
        <v>65</v>
      </c>
      <c r="B35" s="25"/>
      <c r="C35" s="25"/>
      <c r="D35" s="25"/>
      <c r="E35" s="25"/>
      <c r="F35" s="25"/>
      <c r="P35" s="29">
        <v>2021</v>
      </c>
      <c r="Q35" s="11"/>
      <c r="R35" s="11"/>
    </row>
    <row r="36" spans="1:18" x14ac:dyDescent="0.25">
      <c r="A36" s="25" t="s">
        <v>66</v>
      </c>
      <c r="B36" s="25"/>
      <c r="C36" s="25"/>
      <c r="D36" s="25"/>
      <c r="E36" s="25"/>
      <c r="F36" s="25"/>
      <c r="P36" s="29">
        <v>2022</v>
      </c>
      <c r="Q36" s="11"/>
      <c r="R36" s="11"/>
    </row>
    <row r="37" spans="1:18" x14ac:dyDescent="0.25">
      <c r="A37" s="25" t="s">
        <v>67</v>
      </c>
      <c r="B37" s="25"/>
      <c r="C37" s="25"/>
      <c r="D37" s="25"/>
      <c r="E37" s="25"/>
      <c r="F37" s="25"/>
      <c r="P37" s="29">
        <v>2023</v>
      </c>
      <c r="Q37" s="11"/>
      <c r="R37" s="11"/>
    </row>
    <row r="38" spans="1:18" x14ac:dyDescent="0.25">
      <c r="A38" s="25" t="s">
        <v>68</v>
      </c>
      <c r="B38" s="25"/>
      <c r="C38" s="25"/>
      <c r="D38" s="25"/>
      <c r="E38" s="25"/>
      <c r="F38" s="25"/>
      <c r="P38" s="29">
        <v>2024</v>
      </c>
      <c r="Q38" s="11"/>
      <c r="R38" s="11"/>
    </row>
    <row r="39" spans="1:18" x14ac:dyDescent="0.25">
      <c r="A39" s="25"/>
      <c r="B39" s="25"/>
      <c r="C39" s="25"/>
      <c r="D39" s="25"/>
      <c r="E39" s="25"/>
      <c r="F39" s="25"/>
      <c r="P39" s="29">
        <v>2025</v>
      </c>
      <c r="Q39" s="11"/>
      <c r="R39" s="11"/>
    </row>
    <row r="40" spans="1:18" x14ac:dyDescent="0.25">
      <c r="P40" s="29">
        <v>2026</v>
      </c>
      <c r="Q40" s="11"/>
      <c r="R40" s="11"/>
    </row>
    <row r="41" spans="1:18" x14ac:dyDescent="0.25">
      <c r="P41" s="29">
        <v>2027</v>
      </c>
      <c r="Q41" s="11"/>
      <c r="R41" s="11"/>
    </row>
    <row r="42" spans="1:18" x14ac:dyDescent="0.25">
      <c r="P42" s="30">
        <v>2028</v>
      </c>
      <c r="Q42" s="12"/>
      <c r="R42" s="12"/>
    </row>
  </sheetData>
  <mergeCells count="6">
    <mergeCell ref="P27:R27"/>
    <mergeCell ref="A1:B1"/>
    <mergeCell ref="K1:L1"/>
    <mergeCell ref="H1:J1"/>
    <mergeCell ref="F1:G1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CF04-7929-4BB9-BE26-2AC53C2FFF5A}">
  <dimension ref="A4:Z46"/>
  <sheetViews>
    <sheetView topLeftCell="A10" workbookViewId="0">
      <selection activeCell="E4" sqref="E4"/>
    </sheetView>
  </sheetViews>
  <sheetFormatPr baseColWidth="10" defaultRowHeight="15" x14ac:dyDescent="0.25"/>
  <cols>
    <col min="1" max="1" width="18.28515625" bestFit="1" customWidth="1"/>
    <col min="2" max="4" width="18.7109375" bestFit="1" customWidth="1"/>
    <col min="5" max="5" width="15.140625" bestFit="1" customWidth="1"/>
    <col min="6" max="6" width="15.28515625" bestFit="1" customWidth="1"/>
    <col min="7" max="7" width="14.140625" bestFit="1" customWidth="1"/>
    <col min="8" max="8" width="16.28515625" bestFit="1" customWidth="1"/>
    <col min="9" max="9" width="14.140625" bestFit="1" customWidth="1"/>
    <col min="10" max="10" width="16.28515625" bestFit="1" customWidth="1"/>
  </cols>
  <sheetData>
    <row r="4" spans="1:26" x14ac:dyDescent="0.25">
      <c r="A4" s="45"/>
    </row>
    <row r="5" spans="1:26" x14ac:dyDescent="0.25">
      <c r="A5" s="45"/>
    </row>
    <row r="9" spans="1:26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x14ac:dyDescent="0.25">
      <c r="A10" s="43" t="s">
        <v>142</v>
      </c>
      <c r="B10" s="43" t="s">
        <v>74</v>
      </c>
      <c r="C10" s="43" t="s">
        <v>75</v>
      </c>
      <c r="D10" s="44" t="s">
        <v>76</v>
      </c>
      <c r="E10" s="44" t="s">
        <v>77</v>
      </c>
      <c r="F10" s="44" t="s">
        <v>78</v>
      </c>
      <c r="G10" s="44" t="s">
        <v>79</v>
      </c>
      <c r="H10" s="44" t="s">
        <v>80</v>
      </c>
      <c r="I10" s="44" t="s">
        <v>81</v>
      </c>
      <c r="J10" s="44" t="s">
        <v>82</v>
      </c>
      <c r="K10" s="44" t="s">
        <v>83</v>
      </c>
      <c r="L10" s="44" t="s">
        <v>84</v>
      </c>
      <c r="M10" s="44" t="s">
        <v>85</v>
      </c>
      <c r="N10" s="44" t="s">
        <v>74</v>
      </c>
      <c r="O10" s="44" t="s">
        <v>75</v>
      </c>
      <c r="P10" s="44" t="s">
        <v>76</v>
      </c>
      <c r="Q10" s="44" t="s">
        <v>77</v>
      </c>
      <c r="R10" s="44" t="s">
        <v>78</v>
      </c>
      <c r="S10" s="44" t="s">
        <v>79</v>
      </c>
      <c r="T10" s="44" t="s">
        <v>80</v>
      </c>
      <c r="U10" s="44" t="s">
        <v>81</v>
      </c>
      <c r="V10" s="44" t="s">
        <v>82</v>
      </c>
      <c r="W10" s="44" t="s">
        <v>83</v>
      </c>
      <c r="X10" s="44" t="s">
        <v>84</v>
      </c>
      <c r="Y10" s="44" t="s">
        <v>85</v>
      </c>
    </row>
    <row r="11" spans="1:26" x14ac:dyDescent="0.25">
      <c r="A11">
        <v>1</v>
      </c>
      <c r="B11">
        <v>14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26" x14ac:dyDescent="0.25">
      <c r="A12">
        <v>2</v>
      </c>
      <c r="B12">
        <v>4</v>
      </c>
      <c r="C12">
        <v>56</v>
      </c>
      <c r="D12">
        <v>1852</v>
      </c>
      <c r="E12">
        <v>78</v>
      </c>
      <c r="F12">
        <v>56</v>
      </c>
      <c r="G12">
        <v>96</v>
      </c>
      <c r="H12">
        <v>41</v>
      </c>
      <c r="I12">
        <v>12</v>
      </c>
      <c r="J12">
        <v>8</v>
      </c>
      <c r="K12">
        <v>74</v>
      </c>
      <c r="L12">
        <v>75</v>
      </c>
      <c r="M12">
        <v>98</v>
      </c>
      <c r="N12">
        <v>87</v>
      </c>
    </row>
    <row r="13" spans="1:26" x14ac:dyDescent="0.25">
      <c r="A13">
        <v>3</v>
      </c>
      <c r="B13">
        <v>22</v>
      </c>
      <c r="C13">
        <v>5651</v>
      </c>
      <c r="D13">
        <v>5862</v>
      </c>
      <c r="E13">
        <v>966</v>
      </c>
      <c r="F13">
        <v>741</v>
      </c>
      <c r="G13">
        <v>78562</v>
      </c>
      <c r="H13">
        <v>78</v>
      </c>
      <c r="I13">
        <v>68</v>
      </c>
      <c r="J13">
        <v>28</v>
      </c>
      <c r="K13">
        <v>36</v>
      </c>
      <c r="L13">
        <v>64</v>
      </c>
      <c r="M13">
        <v>44</v>
      </c>
    </row>
    <row r="14" spans="1:26" x14ac:dyDescent="0.25">
      <c r="A14">
        <v>4</v>
      </c>
      <c r="B14">
        <v>13</v>
      </c>
      <c r="C14">
        <v>12</v>
      </c>
      <c r="D14">
        <v>23</v>
      </c>
      <c r="E14">
        <v>63</v>
      </c>
      <c r="F14">
        <v>96</v>
      </c>
      <c r="G14">
        <v>85</v>
      </c>
      <c r="H14">
        <v>9</v>
      </c>
      <c r="I14">
        <v>55</v>
      </c>
      <c r="J14">
        <v>45</v>
      </c>
      <c r="K14">
        <v>71</v>
      </c>
      <c r="L14">
        <v>33</v>
      </c>
      <c r="M14">
        <v>35</v>
      </c>
    </row>
    <row r="18" spans="1:12" ht="15.75" thickBot="1" x14ac:dyDescent="0.3"/>
    <row r="19" spans="1:12" s="89" customFormat="1" x14ac:dyDescent="0.25">
      <c r="A19" s="86" t="s">
        <v>86</v>
      </c>
      <c r="B19" s="87" t="s">
        <v>88</v>
      </c>
      <c r="C19" s="87" t="s">
        <v>69</v>
      </c>
      <c r="D19" s="87" t="s">
        <v>89</v>
      </c>
      <c r="E19" s="87" t="s">
        <v>72</v>
      </c>
      <c r="F19" s="88" t="s">
        <v>70</v>
      </c>
      <c r="I19" s="86" t="s">
        <v>69</v>
      </c>
      <c r="J19" s="87" t="s">
        <v>71</v>
      </c>
      <c r="K19" s="87" t="s">
        <v>87</v>
      </c>
      <c r="L19" s="88" t="s">
        <v>70</v>
      </c>
    </row>
    <row r="20" spans="1:12" x14ac:dyDescent="0.25">
      <c r="A20" s="46">
        <v>1</v>
      </c>
      <c r="B20" s="20">
        <v>134</v>
      </c>
      <c r="C20" s="20">
        <v>21</v>
      </c>
      <c r="D20" s="20">
        <v>22</v>
      </c>
      <c r="E20" s="79">
        <v>45</v>
      </c>
      <c r="F20" s="47">
        <v>46</v>
      </c>
      <c r="I20" s="80">
        <f>C20/B20</f>
        <v>0.15671641791044777</v>
      </c>
      <c r="J20" s="81">
        <f>D20/B20</f>
        <v>0.16417910447761194</v>
      </c>
      <c r="K20" s="81">
        <f>E20/B20</f>
        <v>0.33582089552238809</v>
      </c>
      <c r="L20" s="82">
        <f>F20/B20</f>
        <v>0.34328358208955223</v>
      </c>
    </row>
    <row r="21" spans="1:12" x14ac:dyDescent="0.25">
      <c r="A21" s="46">
        <v>2</v>
      </c>
      <c r="B21" s="20">
        <f>SUM(C21:F21)</f>
        <v>101</v>
      </c>
      <c r="C21" s="20">
        <v>58</v>
      </c>
      <c r="D21" s="20">
        <v>35</v>
      </c>
      <c r="E21" s="79">
        <v>6</v>
      </c>
      <c r="F21" s="47">
        <v>2</v>
      </c>
      <c r="I21" s="80">
        <f>C21/B21</f>
        <v>0.57425742574257421</v>
      </c>
      <c r="J21" s="81">
        <f>D21/B21</f>
        <v>0.34653465346534651</v>
      </c>
      <c r="K21" s="81">
        <f>E21/B21</f>
        <v>5.9405940594059403E-2</v>
      </c>
      <c r="L21" s="82">
        <f>F21/B20</f>
        <v>1.4925373134328358E-2</v>
      </c>
    </row>
    <row r="22" spans="1:12" x14ac:dyDescent="0.25">
      <c r="A22" s="46">
        <v>3</v>
      </c>
      <c r="B22" s="20">
        <f>SUM(C22:F22)</f>
        <v>246</v>
      </c>
      <c r="C22" s="20">
        <v>47</v>
      </c>
      <c r="D22" s="20">
        <v>25</v>
      </c>
      <c r="E22" s="79">
        <v>78</v>
      </c>
      <c r="F22" s="47">
        <v>96</v>
      </c>
      <c r="I22" s="80">
        <f>C22/B22</f>
        <v>0.1910569105691057</v>
      </c>
      <c r="J22" s="81">
        <f>D22/B22</f>
        <v>0.1016260162601626</v>
      </c>
      <c r="K22" s="81">
        <f>E22/B22</f>
        <v>0.31707317073170732</v>
      </c>
      <c r="L22" s="82">
        <f>F22/B22</f>
        <v>0.3902439024390244</v>
      </c>
    </row>
    <row r="23" spans="1:12" ht="15.75" thickBot="1" x14ac:dyDescent="0.3">
      <c r="A23" s="48">
        <v>4</v>
      </c>
      <c r="B23" s="49">
        <f>SUM(C23:F23)</f>
        <v>120</v>
      </c>
      <c r="C23" s="49">
        <v>14</v>
      </c>
      <c r="D23" s="49">
        <v>27</v>
      </c>
      <c r="E23" s="49">
        <v>39</v>
      </c>
      <c r="F23" s="50">
        <v>40</v>
      </c>
      <c r="I23" s="83">
        <f>C23/B23</f>
        <v>0.11666666666666667</v>
      </c>
      <c r="J23" s="84">
        <f>D23/B23</f>
        <v>0.22500000000000001</v>
      </c>
      <c r="K23" s="84">
        <f>E23/B23</f>
        <v>0.32500000000000001</v>
      </c>
      <c r="L23" s="85">
        <f>F23/B23</f>
        <v>0.33333333333333331</v>
      </c>
    </row>
    <row r="26" spans="1:12" s="89" customFormat="1" ht="15.75" thickBot="1" x14ac:dyDescent="0.3"/>
    <row r="27" spans="1:12" x14ac:dyDescent="0.25">
      <c r="A27" s="86" t="s">
        <v>86</v>
      </c>
      <c r="B27" s="87" t="s">
        <v>88</v>
      </c>
      <c r="C27" s="87" t="s">
        <v>90</v>
      </c>
      <c r="D27" s="87" t="s">
        <v>91</v>
      </c>
      <c r="E27" s="88" t="s">
        <v>92</v>
      </c>
      <c r="H27" s="86" t="s">
        <v>90</v>
      </c>
      <c r="I27" s="87" t="s">
        <v>91</v>
      </c>
      <c r="J27" s="88" t="s">
        <v>92</v>
      </c>
    </row>
    <row r="28" spans="1:12" x14ac:dyDescent="0.25">
      <c r="A28" s="46">
        <v>1</v>
      </c>
      <c r="B28" s="20">
        <f>SUM(C28:E28)</f>
        <v>201</v>
      </c>
      <c r="C28" s="20">
        <v>58</v>
      </c>
      <c r="D28" s="20">
        <v>69</v>
      </c>
      <c r="E28" s="47">
        <v>74</v>
      </c>
      <c r="F28" s="79"/>
      <c r="H28" s="46"/>
      <c r="I28" s="20"/>
      <c r="J28" s="47"/>
    </row>
    <row r="29" spans="1:12" x14ac:dyDescent="0.25">
      <c r="A29" s="46">
        <v>2</v>
      </c>
      <c r="B29" s="20">
        <f>SUM(C29:E29)</f>
        <v>260</v>
      </c>
      <c r="C29" s="20">
        <v>75</v>
      </c>
      <c r="D29" s="20">
        <v>96</v>
      </c>
      <c r="E29" s="47">
        <v>89</v>
      </c>
      <c r="F29" s="79"/>
      <c r="H29" s="46"/>
      <c r="I29" s="20"/>
      <c r="J29" s="47"/>
    </row>
    <row r="30" spans="1:12" x14ac:dyDescent="0.25">
      <c r="A30" s="46">
        <v>3</v>
      </c>
      <c r="B30" s="20">
        <f>SUM(C30:E30)</f>
        <v>73</v>
      </c>
      <c r="C30" s="20">
        <v>42</v>
      </c>
      <c r="D30" s="20">
        <v>15</v>
      </c>
      <c r="E30" s="47">
        <v>16</v>
      </c>
      <c r="H30" s="46"/>
      <c r="I30" s="20"/>
      <c r="J30" s="47"/>
    </row>
    <row r="31" spans="1:12" ht="15.75" thickBot="1" x14ac:dyDescent="0.3">
      <c r="A31" s="48">
        <v>4</v>
      </c>
      <c r="B31" s="49">
        <f>SUM(C31:E31)</f>
        <v>205</v>
      </c>
      <c r="C31" s="49">
        <v>63</v>
      </c>
      <c r="D31" s="49">
        <v>46</v>
      </c>
      <c r="E31" s="50">
        <v>96</v>
      </c>
      <c r="H31" s="48"/>
      <c r="I31" s="49"/>
      <c r="J31" s="50"/>
    </row>
    <row r="33" spans="1:10" s="89" customFormat="1" ht="15.75" thickBot="1" x14ac:dyDescent="0.3"/>
    <row r="34" spans="1:10" x14ac:dyDescent="0.25">
      <c r="A34" s="86" t="s">
        <v>86</v>
      </c>
      <c r="B34" s="87" t="s">
        <v>88</v>
      </c>
      <c r="C34" s="87" t="s">
        <v>93</v>
      </c>
      <c r="D34" s="87" t="s">
        <v>94</v>
      </c>
      <c r="E34" s="88" t="s">
        <v>95</v>
      </c>
      <c r="H34" s="86" t="s">
        <v>96</v>
      </c>
      <c r="I34" s="87" t="s">
        <v>94</v>
      </c>
      <c r="J34" s="88" t="s">
        <v>95</v>
      </c>
    </row>
    <row r="35" spans="1:10" x14ac:dyDescent="0.25">
      <c r="A35" s="46">
        <v>1</v>
      </c>
      <c r="B35" s="20"/>
      <c r="C35" s="20"/>
      <c r="D35" s="20"/>
      <c r="E35" s="47"/>
      <c r="H35" s="46"/>
      <c r="I35" s="20"/>
      <c r="J35" s="47"/>
    </row>
    <row r="36" spans="1:10" x14ac:dyDescent="0.25">
      <c r="A36" s="46">
        <v>2</v>
      </c>
      <c r="B36" s="20"/>
      <c r="C36" s="20"/>
      <c r="D36" s="20"/>
      <c r="E36" s="47"/>
      <c r="H36" s="46"/>
      <c r="I36" s="20"/>
      <c r="J36" s="47"/>
    </row>
    <row r="37" spans="1:10" x14ac:dyDescent="0.25">
      <c r="A37" s="46">
        <v>3</v>
      </c>
      <c r="B37" s="20"/>
      <c r="C37" s="20"/>
      <c r="D37" s="20"/>
      <c r="E37" s="47"/>
      <c r="H37" s="46"/>
      <c r="I37" s="20"/>
      <c r="J37" s="47"/>
    </row>
    <row r="38" spans="1:10" ht="15.75" thickBot="1" x14ac:dyDescent="0.3">
      <c r="A38" s="90">
        <v>4</v>
      </c>
      <c r="B38" s="49"/>
      <c r="C38" s="49"/>
      <c r="D38" s="49"/>
      <c r="E38" s="50"/>
      <c r="H38" s="46"/>
      <c r="I38" s="20"/>
      <c r="J38" s="47"/>
    </row>
    <row r="39" spans="1:10" ht="15.75" thickBot="1" x14ac:dyDescent="0.3">
      <c r="H39" s="48"/>
      <c r="I39" s="49"/>
      <c r="J39" s="50"/>
    </row>
    <row r="42" spans="1:10" x14ac:dyDescent="0.25">
      <c r="B42" s="78"/>
    </row>
    <row r="43" spans="1:10" x14ac:dyDescent="0.25">
      <c r="A43" s="76" t="s">
        <v>86</v>
      </c>
      <c r="B43" t="s">
        <v>73</v>
      </c>
      <c r="G43" s="76" t="s">
        <v>86</v>
      </c>
      <c r="H43" t="s">
        <v>73</v>
      </c>
    </row>
    <row r="45" spans="1:10" x14ac:dyDescent="0.25">
      <c r="A45" t="s">
        <v>141</v>
      </c>
      <c r="B45" t="s">
        <v>140</v>
      </c>
      <c r="C45" t="s">
        <v>139</v>
      </c>
      <c r="G45" t="s">
        <v>143</v>
      </c>
      <c r="H45" t="s">
        <v>144</v>
      </c>
      <c r="I45" t="s">
        <v>145</v>
      </c>
      <c r="J45" t="s">
        <v>146</v>
      </c>
    </row>
    <row r="46" spans="1:10" x14ac:dyDescent="0.25">
      <c r="A46" s="77">
        <v>238</v>
      </c>
      <c r="B46" s="77">
        <v>226</v>
      </c>
      <c r="C46" s="77">
        <v>275</v>
      </c>
      <c r="G46" s="77">
        <v>140</v>
      </c>
      <c r="H46" s="77">
        <v>109</v>
      </c>
      <c r="I46" s="77">
        <v>168</v>
      </c>
      <c r="J46" s="77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52A9-A685-46A4-9996-6A80DF02F39D}">
  <dimension ref="A1:U38"/>
  <sheetViews>
    <sheetView workbookViewId="0">
      <selection activeCell="A34" sqref="A34:J38"/>
    </sheetView>
  </sheetViews>
  <sheetFormatPr baseColWidth="10" defaultRowHeight="15" x14ac:dyDescent="0.25"/>
  <cols>
    <col min="1" max="1" width="19.140625" customWidth="1"/>
  </cols>
  <sheetData>
    <row r="1" spans="1:18" ht="15.75" thickBot="1" x14ac:dyDescent="0.3"/>
    <row r="2" spans="1:18" x14ac:dyDescent="0.25">
      <c r="A2" s="121" t="s">
        <v>97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8" x14ac:dyDescent="0.25">
      <c r="A3" s="60" t="s">
        <v>132</v>
      </c>
      <c r="B3" s="61" t="s">
        <v>98</v>
      </c>
      <c r="C3" s="61" t="s">
        <v>99</v>
      </c>
      <c r="D3" s="61" t="s">
        <v>100</v>
      </c>
      <c r="E3" s="61" t="s">
        <v>101</v>
      </c>
      <c r="F3" s="61" t="s">
        <v>102</v>
      </c>
      <c r="G3" s="61" t="s">
        <v>103</v>
      </c>
      <c r="H3" s="61" t="s">
        <v>104</v>
      </c>
      <c r="I3" s="61" t="s">
        <v>105</v>
      </c>
      <c r="J3" s="61" t="s">
        <v>106</v>
      </c>
      <c r="K3" s="61" t="s">
        <v>107</v>
      </c>
      <c r="L3" s="61" t="s">
        <v>108</v>
      </c>
      <c r="M3" s="62" t="s">
        <v>109</v>
      </c>
    </row>
    <row r="4" spans="1:18" x14ac:dyDescent="0.25">
      <c r="A4" s="53" t="s">
        <v>110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8" x14ac:dyDescent="0.25">
      <c r="A5" s="53" t="s">
        <v>111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8" x14ac:dyDescent="0.25">
      <c r="A6" s="53" t="s">
        <v>112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8" x14ac:dyDescent="0.25">
      <c r="A7" s="53" t="s">
        <v>113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8" x14ac:dyDescent="0.25">
      <c r="A8" s="53" t="s">
        <v>114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8" x14ac:dyDescent="0.25">
      <c r="A9" s="53" t="s">
        <v>115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18" x14ac:dyDescent="0.25">
      <c r="A10" s="53" t="s">
        <v>116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x14ac:dyDescent="0.25">
      <c r="A11" s="53" t="s">
        <v>117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</row>
    <row r="12" spans="1:18" x14ac:dyDescent="0.25">
      <c r="A12" s="53" t="s">
        <v>118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</row>
    <row r="13" spans="1:18" ht="15.75" thickBot="1" x14ac:dyDescent="0.3">
      <c r="A13" s="56" t="s">
        <v>119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8" x14ac:dyDescent="0.25">
      <c r="P14" s="118" t="s">
        <v>127</v>
      </c>
      <c r="Q14" s="119"/>
      <c r="R14" s="120"/>
    </row>
    <row r="15" spans="1:18" ht="30" x14ac:dyDescent="0.25">
      <c r="P15" s="52"/>
      <c r="Q15" s="63" t="s">
        <v>128</v>
      </c>
      <c r="R15" s="64" t="s">
        <v>129</v>
      </c>
    </row>
    <row r="16" spans="1:18" x14ac:dyDescent="0.25">
      <c r="P16" s="74" t="s">
        <v>130</v>
      </c>
      <c r="Q16" s="20"/>
      <c r="R16" s="47"/>
    </row>
    <row r="17" spans="1:21" ht="15.75" thickBot="1" x14ac:dyDescent="0.3">
      <c r="P17" s="75" t="s">
        <v>131</v>
      </c>
      <c r="Q17" s="49"/>
      <c r="R17" s="50"/>
    </row>
    <row r="18" spans="1:21" x14ac:dyDescent="0.25">
      <c r="A18" s="124" t="s">
        <v>120</v>
      </c>
      <c r="B18" s="125"/>
      <c r="C18" s="125"/>
      <c r="D18" s="125"/>
      <c r="E18" s="125"/>
      <c r="F18" s="125"/>
      <c r="G18" s="125"/>
      <c r="H18" s="125"/>
      <c r="I18" s="125"/>
      <c r="J18" s="126"/>
    </row>
    <row r="19" spans="1:21" x14ac:dyDescent="0.25">
      <c r="A19" s="65"/>
      <c r="B19" s="66" t="s">
        <v>110</v>
      </c>
      <c r="C19" s="66" t="s">
        <v>125</v>
      </c>
      <c r="D19" s="66" t="s">
        <v>112</v>
      </c>
      <c r="E19" s="66" t="s">
        <v>113</v>
      </c>
      <c r="F19" s="66" t="s">
        <v>114</v>
      </c>
      <c r="G19" s="66" t="s">
        <v>115</v>
      </c>
      <c r="H19" s="66" t="s">
        <v>116</v>
      </c>
      <c r="I19" s="66" t="s">
        <v>117</v>
      </c>
      <c r="J19" s="67" t="s">
        <v>126</v>
      </c>
      <c r="U19" s="51"/>
    </row>
    <row r="20" spans="1:21" x14ac:dyDescent="0.25">
      <c r="A20" s="72" t="s">
        <v>133</v>
      </c>
      <c r="B20" s="54"/>
      <c r="C20" s="54"/>
      <c r="D20" s="54"/>
      <c r="E20" s="54"/>
      <c r="F20" s="54"/>
      <c r="G20" s="54"/>
      <c r="H20" s="54"/>
      <c r="I20" s="54"/>
      <c r="J20" s="55"/>
    </row>
    <row r="21" spans="1:21" ht="15.75" thickBot="1" x14ac:dyDescent="0.3">
      <c r="A21" s="73" t="s">
        <v>121</v>
      </c>
      <c r="B21" s="57"/>
      <c r="C21" s="57"/>
      <c r="D21" s="57"/>
      <c r="E21" s="57"/>
      <c r="F21" s="57"/>
      <c r="G21" s="57"/>
      <c r="H21" s="57"/>
      <c r="I21" s="57"/>
      <c r="J21" s="58"/>
    </row>
    <row r="22" spans="1:21" x14ac:dyDescent="0.25">
      <c r="A22" s="51"/>
    </row>
    <row r="24" spans="1:21" ht="15.75" thickBot="1" x14ac:dyDescent="0.3"/>
    <row r="25" spans="1:21" x14ac:dyDescent="0.25">
      <c r="A25" s="127" t="s">
        <v>122</v>
      </c>
      <c r="B25" s="128"/>
      <c r="C25" s="128"/>
      <c r="D25" s="128"/>
      <c r="E25" s="128"/>
      <c r="F25" s="128"/>
      <c r="G25" s="128"/>
      <c r="H25" s="128"/>
      <c r="I25" s="128"/>
      <c r="J25" s="129"/>
    </row>
    <row r="26" spans="1:21" x14ac:dyDescent="0.25">
      <c r="A26" s="59"/>
      <c r="B26" s="68" t="s">
        <v>110</v>
      </c>
      <c r="C26" s="68" t="s">
        <v>125</v>
      </c>
      <c r="D26" s="68" t="s">
        <v>112</v>
      </c>
      <c r="E26" s="68" t="s">
        <v>113</v>
      </c>
      <c r="F26" s="68" t="s">
        <v>114</v>
      </c>
      <c r="G26" s="68" t="s">
        <v>115</v>
      </c>
      <c r="H26" s="68" t="s">
        <v>116</v>
      </c>
      <c r="I26" s="68" t="s">
        <v>117</v>
      </c>
      <c r="J26" s="69" t="s">
        <v>126</v>
      </c>
    </row>
    <row r="27" spans="1:21" x14ac:dyDescent="0.25">
      <c r="A27" s="70" t="s">
        <v>123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21" ht="15.75" thickBot="1" x14ac:dyDescent="0.3">
      <c r="A28" s="71" t="s">
        <v>124</v>
      </c>
      <c r="B28" s="57"/>
      <c r="C28" s="57"/>
      <c r="D28" s="57"/>
      <c r="E28" s="57"/>
      <c r="F28" s="57"/>
      <c r="G28" s="57"/>
      <c r="H28" s="57"/>
      <c r="I28" s="57"/>
      <c r="J28" s="58"/>
    </row>
    <row r="34" spans="1:10" x14ac:dyDescent="0.25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x14ac:dyDescent="0.25">
      <c r="A35" s="25" t="s">
        <v>135</v>
      </c>
      <c r="B35" s="25"/>
      <c r="C35" s="25"/>
      <c r="D35" s="25"/>
      <c r="E35" s="25"/>
      <c r="F35" s="25"/>
      <c r="G35" s="25"/>
      <c r="H35" s="25"/>
      <c r="I35" s="25"/>
      <c r="J35" s="25"/>
    </row>
    <row r="36" spans="1:10" x14ac:dyDescent="0.25">
      <c r="A36" s="25" t="s">
        <v>136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x14ac:dyDescent="0.25">
      <c r="A37" s="25" t="s">
        <v>137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5" t="s">
        <v>138</v>
      </c>
      <c r="B38" s="25"/>
      <c r="C38" s="25"/>
      <c r="D38" s="25"/>
      <c r="E38" s="25"/>
      <c r="F38" s="25"/>
      <c r="G38" s="25"/>
      <c r="H38" s="25"/>
      <c r="I38" s="25"/>
      <c r="J38" s="25"/>
    </row>
  </sheetData>
  <mergeCells count="4">
    <mergeCell ref="P14:R14"/>
    <mergeCell ref="A2:M2"/>
    <mergeCell ref="A18:J18"/>
    <mergeCell ref="A25:J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BD8D-3D41-4E81-9A0B-B5BF9D0BFD65}">
  <dimension ref="A1:Q28"/>
  <sheetViews>
    <sheetView workbookViewId="0">
      <selection activeCell="G18" sqref="G18"/>
    </sheetView>
  </sheetViews>
  <sheetFormatPr baseColWidth="10" defaultRowHeight="15" x14ac:dyDescent="0.25"/>
  <cols>
    <col min="1" max="1" width="29.85546875" customWidth="1"/>
    <col min="2" max="2" width="12.85546875" customWidth="1"/>
    <col min="6" max="6" width="17.42578125" customWidth="1"/>
  </cols>
  <sheetData>
    <row r="1" spans="1:17" x14ac:dyDescent="0.25">
      <c r="A1" s="130" t="s">
        <v>15</v>
      </c>
      <c r="B1" s="130"/>
      <c r="C1" s="130"/>
      <c r="D1" s="130"/>
      <c r="E1" s="130"/>
      <c r="F1" s="130"/>
      <c r="G1" s="130" t="s">
        <v>23</v>
      </c>
      <c r="H1" s="130"/>
      <c r="I1" s="130"/>
      <c r="J1" s="130"/>
      <c r="K1" s="130"/>
      <c r="L1" s="130"/>
    </row>
    <row r="2" spans="1:17" ht="60" x14ac:dyDescent="0.25">
      <c r="A2" s="1" t="s">
        <v>0</v>
      </c>
      <c r="B2" s="1" t="s">
        <v>34</v>
      </c>
      <c r="C2" s="1" t="s">
        <v>12</v>
      </c>
      <c r="D2" s="1" t="s">
        <v>13</v>
      </c>
      <c r="E2" s="1" t="s">
        <v>16</v>
      </c>
      <c r="F2" s="1" t="s">
        <v>35</v>
      </c>
      <c r="G2" s="4" t="s">
        <v>17</v>
      </c>
      <c r="H2" s="5" t="s">
        <v>18</v>
      </c>
      <c r="I2" s="3" t="s">
        <v>22</v>
      </c>
      <c r="J2" s="6" t="s">
        <v>19</v>
      </c>
      <c r="K2" s="8" t="s">
        <v>20</v>
      </c>
      <c r="L2" s="7" t="s">
        <v>21</v>
      </c>
      <c r="O2" s="131" t="s">
        <v>27</v>
      </c>
      <c r="P2" s="131"/>
      <c r="Q2" s="131"/>
    </row>
    <row r="3" spans="1:17" x14ac:dyDescent="0.25">
      <c r="A3" t="s">
        <v>1</v>
      </c>
      <c r="J3" s="13"/>
      <c r="O3" s="10" t="s">
        <v>26</v>
      </c>
      <c r="P3" s="10" t="s">
        <v>24</v>
      </c>
      <c r="Q3" s="10" t="s">
        <v>25</v>
      </c>
    </row>
    <row r="4" spans="1:17" x14ac:dyDescent="0.25">
      <c r="A4" s="2" t="s">
        <v>2</v>
      </c>
      <c r="B4" s="2"/>
      <c r="C4" s="2"/>
      <c r="D4" s="2"/>
      <c r="E4" s="2"/>
      <c r="F4" s="2"/>
      <c r="G4" s="9"/>
      <c r="H4" s="9"/>
      <c r="I4" s="9"/>
      <c r="J4" s="14"/>
      <c r="K4" s="9"/>
      <c r="L4" s="9"/>
      <c r="O4" s="11"/>
      <c r="P4" s="11"/>
      <c r="Q4" s="11"/>
    </row>
    <row r="5" spans="1:17" x14ac:dyDescent="0.25">
      <c r="A5" t="s">
        <v>3</v>
      </c>
      <c r="J5" s="13"/>
      <c r="O5" s="12"/>
      <c r="P5" s="12"/>
      <c r="Q5" s="12"/>
    </row>
    <row r="6" spans="1:17" x14ac:dyDescent="0.25">
      <c r="A6" s="2" t="s">
        <v>4</v>
      </c>
      <c r="B6" s="2"/>
      <c r="C6" s="2"/>
      <c r="D6" s="2"/>
      <c r="E6" s="2"/>
      <c r="F6" s="2"/>
      <c r="G6" s="9"/>
      <c r="H6" s="9"/>
      <c r="I6" s="9"/>
      <c r="J6" s="14"/>
      <c r="K6" s="9"/>
      <c r="L6" s="9"/>
      <c r="O6" s="15" t="s">
        <v>31</v>
      </c>
    </row>
    <row r="7" spans="1:17" x14ac:dyDescent="0.25">
      <c r="A7" t="s">
        <v>6</v>
      </c>
      <c r="J7" s="13"/>
    </row>
    <row r="8" spans="1:17" x14ac:dyDescent="0.25">
      <c r="A8" s="2" t="s">
        <v>8</v>
      </c>
      <c r="B8" s="2"/>
      <c r="C8" s="2"/>
      <c r="D8" s="2"/>
      <c r="E8" s="2"/>
      <c r="F8" s="2"/>
      <c r="G8" s="9"/>
      <c r="H8" s="9"/>
      <c r="I8" s="9"/>
      <c r="J8" s="14"/>
      <c r="K8" s="9"/>
      <c r="L8" s="9"/>
    </row>
    <row r="9" spans="1:17" x14ac:dyDescent="0.25">
      <c r="A9" t="s">
        <v>5</v>
      </c>
      <c r="J9" s="13"/>
    </row>
    <row r="10" spans="1:17" x14ac:dyDescent="0.25">
      <c r="A10" s="2" t="s">
        <v>7</v>
      </c>
      <c r="B10" s="2"/>
      <c r="C10" s="2"/>
      <c r="D10" s="2"/>
      <c r="E10" s="2"/>
      <c r="F10" s="2"/>
      <c r="G10" s="9"/>
      <c r="H10" s="9"/>
      <c r="I10" s="9"/>
      <c r="J10" s="14"/>
      <c r="K10" s="9"/>
      <c r="L10" s="9"/>
    </row>
    <row r="11" spans="1:17" x14ac:dyDescent="0.25">
      <c r="A11" t="s">
        <v>9</v>
      </c>
      <c r="J11" s="13"/>
    </row>
    <row r="12" spans="1:17" x14ac:dyDescent="0.25">
      <c r="A12" s="2" t="s">
        <v>10</v>
      </c>
      <c r="B12" s="2"/>
      <c r="C12" s="2"/>
      <c r="D12" s="2"/>
      <c r="E12" s="2"/>
      <c r="F12" s="2"/>
      <c r="G12" s="9"/>
      <c r="H12" s="9"/>
      <c r="I12" s="9"/>
      <c r="J12" s="14"/>
      <c r="K12" s="9"/>
      <c r="L12" s="9"/>
    </row>
    <row r="13" spans="1:17" x14ac:dyDescent="0.25">
      <c r="A13" t="s">
        <v>11</v>
      </c>
      <c r="J13" s="13"/>
    </row>
    <row r="14" spans="1:17" x14ac:dyDescent="0.25">
      <c r="A14" s="2" t="s">
        <v>14</v>
      </c>
      <c r="B14" s="2"/>
      <c r="C14" s="2"/>
      <c r="D14" s="2"/>
      <c r="E14" s="2"/>
      <c r="F14" s="2"/>
      <c r="G14" s="9"/>
      <c r="H14" s="9"/>
      <c r="I14" s="9"/>
      <c r="J14" s="14"/>
      <c r="K14" s="9"/>
      <c r="L14" s="9"/>
    </row>
    <row r="16" spans="1:17" x14ac:dyDescent="0.25">
      <c r="E16" s="27" t="s">
        <v>44</v>
      </c>
      <c r="G16" s="9"/>
      <c r="H16" s="9"/>
      <c r="I16" s="9"/>
      <c r="J16" s="9"/>
      <c r="K16" s="9"/>
      <c r="L16" s="9"/>
    </row>
    <row r="17" spans="1:17" ht="30" customHeight="1" x14ac:dyDescent="0.25">
      <c r="O17" s="132" t="s">
        <v>36</v>
      </c>
      <c r="P17" s="133"/>
      <c r="Q17" s="134"/>
    </row>
    <row r="18" spans="1:17" x14ac:dyDescent="0.25">
      <c r="O18" s="16" t="s">
        <v>37</v>
      </c>
      <c r="P18" s="17" t="s">
        <v>42</v>
      </c>
      <c r="Q18" s="18" t="s">
        <v>43</v>
      </c>
    </row>
    <row r="19" spans="1:17" x14ac:dyDescent="0.25">
      <c r="O19" s="19" t="s">
        <v>38</v>
      </c>
      <c r="P19" s="20"/>
      <c r="Q19" s="21"/>
    </row>
    <row r="20" spans="1:17" x14ac:dyDescent="0.25">
      <c r="O20" s="19" t="s">
        <v>39</v>
      </c>
      <c r="P20" s="20"/>
      <c r="Q20" s="21"/>
    </row>
    <row r="21" spans="1:17" x14ac:dyDescent="0.25">
      <c r="O21" s="19" t="s">
        <v>40</v>
      </c>
      <c r="P21" s="20"/>
      <c r="Q21" s="21"/>
    </row>
    <row r="22" spans="1:17" ht="30" x14ac:dyDescent="0.25">
      <c r="O22" s="24" t="s">
        <v>41</v>
      </c>
      <c r="P22" s="22"/>
      <c r="Q22" s="23"/>
    </row>
    <row r="23" spans="1:17" ht="15.75" x14ac:dyDescent="0.25">
      <c r="A23" s="26" t="s">
        <v>45</v>
      </c>
      <c r="B23" s="25"/>
      <c r="C23" s="25"/>
      <c r="D23" s="25"/>
      <c r="E23" s="25"/>
      <c r="F23" s="25"/>
      <c r="G23" s="25"/>
      <c r="H23" s="25"/>
    </row>
    <row r="24" spans="1:17" x14ac:dyDescent="0.25">
      <c r="A24" s="25" t="s">
        <v>28</v>
      </c>
      <c r="B24" s="25"/>
      <c r="C24" s="25"/>
      <c r="D24" s="25"/>
      <c r="E24" s="25"/>
      <c r="F24" s="25"/>
      <c r="G24" s="25"/>
      <c r="H24" s="25"/>
    </row>
    <row r="25" spans="1:17" x14ac:dyDescent="0.25">
      <c r="A25" s="25" t="s">
        <v>30</v>
      </c>
      <c r="B25" s="25"/>
      <c r="C25" s="25"/>
      <c r="D25" s="25"/>
      <c r="E25" s="25"/>
      <c r="F25" s="25"/>
      <c r="G25" s="25"/>
      <c r="H25" s="25"/>
    </row>
    <row r="26" spans="1:17" x14ac:dyDescent="0.25">
      <c r="A26" s="25" t="s">
        <v>29</v>
      </c>
      <c r="B26" s="25"/>
      <c r="C26" s="25"/>
      <c r="D26" s="25"/>
      <c r="E26" s="25"/>
      <c r="F26" s="25"/>
      <c r="G26" s="25"/>
      <c r="H26" s="25"/>
    </row>
    <row r="27" spans="1:17" x14ac:dyDescent="0.25">
      <c r="A27" s="25" t="s">
        <v>32</v>
      </c>
      <c r="B27" s="25"/>
      <c r="C27" s="25"/>
      <c r="D27" s="25"/>
      <c r="E27" s="25"/>
      <c r="F27" s="25"/>
      <c r="G27" s="25"/>
      <c r="H27" s="25"/>
    </row>
    <row r="28" spans="1:17" x14ac:dyDescent="0.25">
      <c r="A28" s="25" t="s">
        <v>33</v>
      </c>
      <c r="B28" s="25"/>
      <c r="C28" s="25"/>
      <c r="D28" s="25"/>
      <c r="E28" s="25"/>
      <c r="F28" s="25"/>
      <c r="G28" s="25"/>
      <c r="H28" s="25"/>
    </row>
  </sheetData>
  <mergeCells count="4">
    <mergeCell ref="A1:F1"/>
    <mergeCell ref="G1:L1"/>
    <mergeCell ref="O2:Q2"/>
    <mergeCell ref="O17:Q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TdBORD Financier</vt:lpstr>
      <vt:lpstr>KPI </vt:lpstr>
      <vt:lpstr>Commercial</vt:lpstr>
      <vt:lpstr>Produits</vt:lpstr>
      <vt:lpstr>Gestion de projet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LEMBLE</dc:creator>
  <cp:lastModifiedBy>Laurence LEMBLE</cp:lastModifiedBy>
  <dcterms:created xsi:type="dcterms:W3CDTF">2019-01-22T14:58:27Z</dcterms:created>
  <dcterms:modified xsi:type="dcterms:W3CDTF">2019-01-24T08:05:09Z</dcterms:modified>
</cp:coreProperties>
</file>